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apability" sheetId="2" state="visible" r:id="rId4"/>
    <sheet name="Maturity" sheetId="3" state="visible" r:id="rId5"/>
    <sheet name="Metrics" sheetId="4" state="visible" r:id="rId6"/>
    <sheet name="Summary" sheetId="5" state="visible" r:id="rId7"/>
  </sheets>
  <definedNames>
    <definedName function="false" hidden="true" localSheetId="1" name="_xlnm._FilterDatabase" vbProcedure="false">Capability!$A$1:$G$94</definedName>
    <definedName function="false" hidden="true" localSheetId="2" name="_xlnm._FilterDatabase" vbProcedure="false">Maturity!$A$1:$E$46</definedName>
    <definedName function="false" hidden="true" localSheetId="3" name="_xlnm._FilterDatabase" vbProcedure="false">Metrics!$A$1:$J$68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<sst xmlns="http://schemas.openxmlformats.org/spreadsheetml/2006/main" count="1100" uniqueCount="573">
  <si>
    <t xml:space="preserve">UTIOM Assessment Workbook</t>
  </si>
  <si>
    <t xml:space="preserve">Unified Threat-Informed Operations Model</t>
  </si>
  <si>
    <t xml:space="preserve">Version 1.1  ·  Released August 2026  ·  Creative Commons BY-SA 4.0</t>
  </si>
  <si>
    <t xml:space="preserve">This workbook contains the full UTIOM assessment offline. Four sheets:</t>
  </si>
  <si>
    <t xml:space="preserve">  Capability — 93 indicators across ten lifecycle domains. Score each 0 to 5.</t>
  </si>
  <si>
    <t xml:space="preserve">  Maturity — 45 staged criteria across six levels. Mark each Yes or No.</t>
  </si>
  <si>
    <t xml:space="preserve">  Metrics — 67 metrics with formulas. Enter numerator and denominator.</t>
  </si>
  <si>
    <t xml:space="preserve">  Summary — reads the other three sheets automatically. Do not edit.</t>
  </si>
  <si>
    <t xml:space="preserve">How to use it</t>
  </si>
  <si>
    <t xml:space="preserve">Cells shaded pale yellow are the only ones you fill in. Everything else calculates.</t>
  </si>
  <si>
    <t xml:space="preserve">Score what is true today, not what is planned. An indicator counts as measured only if</t>
  </si>
  <si>
    <t xml:space="preserve">someone could produce the number this week without starting a project.</t>
  </si>
  <si>
    <t xml:space="preserve">Scoring scale for the Capability sheet</t>
  </si>
  <si>
    <t xml:space="preserve">  0  Absent — not done at all</t>
  </si>
  <si>
    <t xml:space="preserve">  1  Ad hoc — happens sometimes, depends on who is working</t>
  </si>
  <si>
    <t xml:space="preserve">  2  Defined — documented and repeatable</t>
  </si>
  <si>
    <t xml:space="preserve">  3  Measured — instrumented, a number exists</t>
  </si>
  <si>
    <t xml:space="preserve">  4  Validated — tested, and the test is repeated</t>
  </si>
  <si>
    <t xml:space="preserve">  5  Optimised — automated and continuously improved</t>
  </si>
  <si>
    <t xml:space="preserve">Maturity is staged, not averaged</t>
  </si>
  <si>
    <t xml:space="preserve">A level counts only when every criterion at that level and all levels below are met.</t>
  </si>
  <si>
    <t xml:space="preserve">Satisfying Level 4 criteria while Level 2 is incomplete does not make you Level 4. It</t>
  </si>
  <si>
    <t xml:space="preserve">means the Level 4 work is standing on an unfinished foundation and returning less than</t>
  </si>
  <si>
    <t xml:space="preserve">its score suggests.</t>
  </si>
  <si>
    <t xml:space="preserve">Licence and source</t>
  </si>
  <si>
    <t xml:space="preserve">UTIOM by Reza Adineh. Creative Commons Attribution-ShareAlike 4.0.</t>
  </si>
  <si>
    <t xml:space="preserve">Framework book and browser-based tools: utiom.de</t>
  </si>
  <si>
    <t xml:space="preserve">Pillar</t>
  </si>
  <si>
    <t xml:space="preserve">Domain</t>
  </si>
  <si>
    <t xml:space="preserve">Indicator</t>
  </si>
  <si>
    <t xml:space="preserve">Framework reference</t>
  </si>
  <si>
    <t xml:space="preserve">KPI</t>
  </si>
  <si>
    <t xml:space="preserve">Automation</t>
  </si>
  <si>
    <t xml:space="preserve">Score 0-5</t>
  </si>
  <si>
    <t xml:space="preserve">Leadership and governance</t>
  </si>
  <si>
    <t xml:space="preserve">Vision and governance</t>
  </si>
  <si>
    <t xml:space="preserve">A documented security operations vision tied to business outcomes, not security activity</t>
  </si>
  <si>
    <t xml:space="preserve">2.1 · vision statement and policy charter</t>
  </si>
  <si>
    <t xml:space="preserve">Both long-term and short-term vision horizons are documented and current</t>
  </si>
  <si>
    <t xml:space="preserve">2.1 · outputs</t>
  </si>
  <si>
    <t xml:space="preserve">Named ownership of the security operations lifecycle, equivalent to product ownership</t>
  </si>
  <si>
    <t xml:space="preserve">1 · foundations</t>
  </si>
  <si>
    <t xml:space="preserve">A stakeholder map identifying decision authority and escalation owners</t>
  </si>
  <si>
    <t xml:space="preserve">2.1 · stakeholder map</t>
  </si>
  <si>
    <t xml:space="preserve">Baseline success metrics agreed before capability was built</t>
  </si>
  <si>
    <t xml:space="preserve">2.1 · detection confidence, time to resolution</t>
  </si>
  <si>
    <t xml:space="preserve">yes</t>
  </si>
  <si>
    <t xml:space="preserve">Objectives set as SMART goals and cascaded from strategy to team level</t>
  </si>
  <si>
    <t xml:space="preserve">1.1 · management by objectives</t>
  </si>
  <si>
    <t xml:space="preserve">People and operating model</t>
  </si>
  <si>
    <t xml:space="preserve">The operating model is documented as internal, external or hybrid, with responsibilities defined at each boundary</t>
  </si>
  <si>
    <t xml:space="preserve">terminology · SOC structure</t>
  </si>
  <si>
    <t xml:space="preserve">Analysts have autonomy to resolve within defined boundaries rather than escalating every decision</t>
  </si>
  <si>
    <t xml:space="preserve">1.1 · knowledge worker autonomy</t>
  </si>
  <si>
    <t xml:space="preserve">A skills matrix maps required capability against the threat profile and names the gaps</t>
  </si>
  <si>
    <t xml:space="preserve">1.1 · focus on strengths, STRATA Talent</t>
  </si>
  <si>
    <t xml:space="preserve">Continuous learning time is protected and budgeted rather than treated as slack</t>
  </si>
  <si>
    <t xml:space="preserve">1.1 · knowledge is perishable</t>
  </si>
  <si>
    <t xml:space="preserve">Alert fatigue and analyst burnout are tracked as design signals, not staffing complaints</t>
  </si>
  <si>
    <t xml:space="preserve">1.2 · alert fatigue as design failure</t>
  </si>
  <si>
    <t xml:space="preserve">The three operating tempos are explicit: strategic in months, operational in weeks, incident in minutes</t>
  </si>
  <si>
    <t xml:space="preserve">10 · UTIOM operates on multiple timelines</t>
  </si>
  <si>
    <t xml:space="preserve">Metrics distinguish effectiveness from efficiency, and effectiveness governs prioritisation</t>
  </si>
  <si>
    <t xml:space="preserve">1.1 · effectiveness over efficiency</t>
  </si>
  <si>
    <t xml:space="preserve">Strategy and threat profile</t>
  </si>
  <si>
    <t xml:space="preserve">A documented threat profile naming the adversaries realistically targeting your sector</t>
  </si>
  <si>
    <t xml:space="preserve">2.2 · threat profiling</t>
  </si>
  <si>
    <t xml:space="preserve">A SOC master plan with quarterly objectives, reviewed on cadence</t>
  </si>
  <si>
    <t xml:space="preserve">2.2 · SOC master plan</t>
  </si>
  <si>
    <t xml:space="preserve">KPIs and KRIs explicitly tied to crown jewels rather than to activity volume</t>
  </si>
  <si>
    <t xml:space="preserve">2.2 · measurable KPIs and KRIs</t>
  </si>
  <si>
    <t xml:space="preserve">Percentage of budget traceable to a stated risk priority</t>
  </si>
  <si>
    <t xml:space="preserve">8 · % budget linked to risk priority</t>
  </si>
  <si>
    <t xml:space="preserve">Percentage of detection coverage measured against the threat profile and its TTPs</t>
  </si>
  <si>
    <t xml:space="preserve">8 · % covered detection per threat profile</t>
  </si>
  <si>
    <t xml:space="preserve">Percentage of processes aligned across teams, with integration and automation measured</t>
  </si>
  <si>
    <t xml:space="preserve">8 · % aligned process, % integration</t>
  </si>
  <si>
    <t xml:space="preserve">Threat intelligence sources selected against the threat profile rather than consumed generically</t>
  </si>
  <si>
    <t xml:space="preserve">6.1 · threat intelligence as IR before impact</t>
  </si>
  <si>
    <t xml:space="preserve">A capability roadmap with increments, owners and delivery dates</t>
  </si>
  <si>
    <t xml:space="preserve">2.2 · capability increment schedule</t>
  </si>
  <si>
    <t xml:space="preserve">An automation strategy names which lifecycle activities should be automated and to what degree</t>
  </si>
  <si>
    <t xml:space="preserve">7 · engineering extensions</t>
  </si>
  <si>
    <t xml:space="preserve">Crown jewels</t>
  </si>
  <si>
    <t xml:space="preserve">A crown jewel registry with named business owners, not just technical custodians</t>
  </si>
  <si>
    <t xml:space="preserve">2.3 · CJ registry with owners</t>
  </si>
  <si>
    <t xml:space="preserve">Business impact mapping per crown jewel covering financial, regulatory, safety and reputational consequence</t>
  </si>
  <si>
    <t xml:space="preserve">2.3 · business impact mapping</t>
  </si>
  <si>
    <t xml:space="preserve">Threat models built per crown jewel rather than for the organisation as a whole</t>
  </si>
  <si>
    <t xml:space="preserve">2.3 · threat modelling for identified CJ</t>
  </si>
  <si>
    <t xml:space="preserve">MITRE ATT&amp;CK TTPs explicitly mapped to each crown jewel</t>
  </si>
  <si>
    <t xml:space="preserve">2.3 · mapped ATT&amp;CK TTP with CJs</t>
  </si>
  <si>
    <t xml:space="preserve">Attack path diagrams tracing realistic routes to each crown jewel</t>
  </si>
  <si>
    <t xml:space="preserve">2.3 · attack path diagrams</t>
  </si>
  <si>
    <t xml:space="preserve">Attack paths proven by testing rather than assumed, and tracked as proven versus theoretical</t>
  </si>
  <si>
    <t xml:space="preserve">2.3 · attack trees, 2.7 validation</t>
  </si>
  <si>
    <t xml:space="preserve">A dependency matrix linking each crown jewel to its required data sources</t>
  </si>
  <si>
    <t xml:space="preserve">2.3 · dependency matrix</t>
  </si>
  <si>
    <t xml:space="preserve">A readiness checklist covering protection, visibility, detection and response per crown jewel</t>
  </si>
  <si>
    <t xml:space="preserve">2.3 · capability readiness checklist</t>
  </si>
  <si>
    <t xml:space="preserve">Crown jewel registry kept current through automated asset discovery, not periodic manual review</t>
  </si>
  <si>
    <t xml:space="preserve">7 · automation across the lifecycle</t>
  </si>
  <si>
    <t xml:space="preserve">Engineering and enablement</t>
  </si>
  <si>
    <t xml:space="preserve">Threat visibility</t>
  </si>
  <si>
    <t xml:space="preserve">Crown jewel coverage measured per MITRE tactic</t>
  </si>
  <si>
    <t xml:space="preserve">8 · % CJ coverage per MITRE tactic</t>
  </si>
  <si>
    <t xml:space="preserve">Crown jewel coverage measured per customised threat model</t>
  </si>
  <si>
    <t xml:space="preserve">8 · % CJ coverage per threat modelled</t>
  </si>
  <si>
    <t xml:space="preserve">Threat models mapped to the specific data sources required to observe them</t>
  </si>
  <si>
    <t xml:space="preserve">2.4 · mapped threat models to data sources</t>
  </si>
  <si>
    <t xml:space="preserve">A data quality index tracking completeness, parsing success and latency</t>
  </si>
  <si>
    <t xml:space="preserve">8 · data quality index</t>
  </si>
  <si>
    <t xml:space="preserve">Logging, retention and access standards defined and enforced</t>
  </si>
  <si>
    <t xml:space="preserve">2.4 · logging and retention standards</t>
  </si>
  <si>
    <t xml:space="preserve">A telemetry onboarding roadmap with owners and dates for known gaps</t>
  </si>
  <si>
    <t xml:space="preserve">2.4 · telemetry onboarding roadmap</t>
  </si>
  <si>
    <t xml:space="preserve">A visibility gap report that leadership has seen and formally accepted</t>
  </si>
  <si>
    <t xml:space="preserve">2.4 · visibility blueprint and gap report</t>
  </si>
  <si>
    <t xml:space="preserve">Deception deployed selectively along crown jewel attack paths</t>
  </si>
  <si>
    <t xml:space="preserve">2.4 · deception aligned with CJ</t>
  </si>
  <si>
    <t xml:space="preserve">Redundant visibility paths so identity or network telemetry backs up endpoint</t>
  </si>
  <si>
    <t xml:space="preserve">1.2 · resilience and graceful degradation</t>
  </si>
  <si>
    <t xml:space="preserve">Meta-detections monitoring the health of telemetry and detection pipelines</t>
  </si>
  <si>
    <t xml:space="preserve">1.2 · meta-detections</t>
  </si>
  <si>
    <t xml:space="preserve">Telemetry onboarding is automated through infrastructure-as-code rather than ticket-driven</t>
  </si>
  <si>
    <t xml:space="preserve">7 · unified telemetry schema</t>
  </si>
  <si>
    <t xml:space="preserve">Data quality checks run automatically and alert on degradation</t>
  </si>
  <si>
    <t xml:space="preserve">2.4 · data quality and normalization checks</t>
  </si>
  <si>
    <t xml:space="preserve">Backpressure and circuit breakers protect the pipeline during log volume spikes</t>
  </si>
  <si>
    <t xml:space="preserve">Threat detection</t>
  </si>
  <si>
    <t xml:space="preserve">Percentage of detection rules implemented and tuned per threat modelled</t>
  </si>
  <si>
    <t xml:space="preserve">8 · % implemented and tuned per threat modelled</t>
  </si>
  <si>
    <t xml:space="preserve">Detection rules built per proven attack path, not per interesting technique</t>
  </si>
  <si>
    <t xml:space="preserve">2.5 · rules referenced by threat modelling</t>
  </si>
  <si>
    <t xml:space="preserve">Mean time to detect measured against top priority TTPs, not as an aggregate</t>
  </si>
  <si>
    <t xml:space="preserve">8 · MTTD</t>
  </si>
  <si>
    <t xml:space="preserve">False positive and false negative rates monitored per rule</t>
  </si>
  <si>
    <t xml:space="preserve">2.5 · FP and FN monitoring</t>
  </si>
  <si>
    <t xml:space="preserve">Percentage of deception implemented in each operational zone</t>
  </si>
  <si>
    <t xml:space="preserve">8 · % deception per operational zone</t>
  </si>
  <si>
    <t xml:space="preserve">Detection held as code with version control, CI/CD and rollback</t>
  </si>
  <si>
    <t xml:space="preserve">1.2 · detection-as-code</t>
  </si>
  <si>
    <t xml:space="preserve">Automated QA and regression testing catches environment changes that break rules</t>
  </si>
  <si>
    <t xml:space="preserve">2.5 · automate QA and regression testing</t>
  </si>
  <si>
    <t xml:space="preserve">A common information model so detection logic survives vendor changes</t>
  </si>
  <si>
    <t xml:space="preserve">1.2 · abstraction layers</t>
  </si>
  <si>
    <t xml:space="preserve">Shared configuration objects rather than logic duplicated across rules</t>
  </si>
  <si>
    <t xml:space="preserve">1.2 · DRY principle</t>
  </si>
  <si>
    <t xml:space="preserve">Alert output follows a standard structure: what happened, why it matters, first step</t>
  </si>
  <si>
    <t xml:space="preserve">1.2 · cognitive ergonomics</t>
  </si>
  <si>
    <t xml:space="preserve">Related alerts are grouped into narrative incidents rather than delivered as isolated signals</t>
  </si>
  <si>
    <t xml:space="preserve">1.2 · signal-to-noise optimisation</t>
  </si>
  <si>
    <t xml:space="preserve">Operational cost per rule tracked in analyst time consumed</t>
  </si>
  <si>
    <t xml:space="preserve">2.5 · fidelity, coverage, operational cost</t>
  </si>
  <si>
    <t xml:space="preserve">Detection deployment is fully automated from merge to production with rollback</t>
  </si>
  <si>
    <t xml:space="preserve">7 · detection-as-code pipelines</t>
  </si>
  <si>
    <t xml:space="preserve">Validation and adversary emulation</t>
  </si>
  <si>
    <t xml:space="preserve">Detection verification is planned during detection engineering, not bolted on afterwards</t>
  </si>
  <si>
    <t xml:space="preserve">2.5 · red/purple planning for detection verification</t>
  </si>
  <si>
    <t xml:space="preserve">Purple team exercises emulate the specific adversaries named in the threat profile</t>
  </si>
  <si>
    <t xml:space="preserve">9.4 · exercises emulate reported attack paths</t>
  </si>
  <si>
    <t xml:space="preserve">Red team engagements test the full chain through to crown jewels, not isolated techniques</t>
  </si>
  <si>
    <t xml:space="preserve">2.7 · validation of detection coverage</t>
  </si>
  <si>
    <t xml:space="preserve">Exercises validate three things: telemetry completeness, detection timing and analyst decision quality</t>
  </si>
  <si>
    <t xml:space="preserve">9.4 · purple team validation criteria</t>
  </si>
  <si>
    <t xml:space="preserve">Three levels of testing in use — unit, integration and effectuality</t>
  </si>
  <si>
    <t xml:space="preserve">1.2 · unit vs integration testing</t>
  </si>
  <si>
    <t xml:space="preserve">Detection validation rate — the proportion of live rules actually tested</t>
  </si>
  <si>
    <t xml:space="preserve">8 · detection validation rate</t>
  </si>
  <si>
    <t xml:space="preserve">Response readiness validation — the proportion of playbooks actually exercised</t>
  </si>
  <si>
    <t xml:space="preserve">8 · response readiness validation</t>
  </si>
  <si>
    <t xml:space="preserve">Failed detections are raised as engineering defects with owners and dates, not as analyst error</t>
  </si>
  <si>
    <t xml:space="preserve">9.4 · failed detections are engineering defects</t>
  </si>
  <si>
    <t xml:space="preserve">Validation is continuous and automated rather than periodic campaigns</t>
  </si>
  <si>
    <t xml:space="preserve">7 · continuous red/purple team</t>
  </si>
  <si>
    <t xml:space="preserve">Red and purple team exercises run on a defined cadence against modelled attack paths</t>
  </si>
  <si>
    <t xml:space="preserve">2.7 · red/purple team validation</t>
  </si>
  <si>
    <t xml:space="preserve">Emulation scenarios execute automatically on a schedule rather than as manual campaigns</t>
  </si>
  <si>
    <t xml:space="preserve">Operations and analysis</t>
  </si>
  <si>
    <t xml:space="preserve">Threat hunting</t>
  </si>
  <si>
    <t xml:space="preserve">Hunts are hypothesis-driven and derived from threat models, not from curiosity</t>
  </si>
  <si>
    <t xml:space="preserve">6.1 · threat hunting as purposeful IR</t>
  </si>
  <si>
    <t xml:space="preserve">A hunt library records hypotheses, scope, method and outcome</t>
  </si>
  <si>
    <t xml:space="preserve">2.7 · hunt library</t>
  </si>
  <si>
    <t xml:space="preserve">Hunts deliberately target the visibility gaps named in the gap report</t>
  </si>
  <si>
    <t xml:space="preserve">endnote · gap-driven hunts</t>
  </si>
  <si>
    <t xml:space="preserve">Hunt findings are converted into detection backlog items with owners</t>
  </si>
  <si>
    <t xml:space="preserve">6.1 · feeds detection backlog</t>
  </si>
  <si>
    <t xml:space="preserve">Recurring hunt hypotheses are automated into scheduled queries once proven</t>
  </si>
  <si>
    <t xml:space="preserve">Response</t>
  </si>
  <si>
    <t xml:space="preserve">Percentage of detection rules with a matching response playbook</t>
  </si>
  <si>
    <t xml:space="preserve">8 · % response rule per detection rule</t>
  </si>
  <si>
    <t xml:space="preserve">Mean time to contain tracked and trending</t>
  </si>
  <si>
    <t xml:space="preserve">8 · MTTC</t>
  </si>
  <si>
    <t xml:space="preserve">Mean time to recover tracked and trending</t>
  </si>
  <si>
    <t xml:space="preserve">8 · MTTR</t>
  </si>
  <si>
    <t xml:space="preserve">A containment SLA defined per crown jewel tier and measured against</t>
  </si>
  <si>
    <t xml:space="preserve">2.6 · containment SLA</t>
  </si>
  <si>
    <t xml:space="preserve">Crown jewel specific playbooks rather than generic incident procedures</t>
  </si>
  <si>
    <t xml:space="preserve">2.6 · playbook library and response matrix</t>
  </si>
  <si>
    <t xml:space="preserve">Containment authority and escalation thresholds defined in advance, with named individuals</t>
  </si>
  <si>
    <t xml:space="preserve">2.6 · escalation paths and decision gates</t>
  </si>
  <si>
    <t xml:space="preserve">SOAR automates containment for understood scenarios with defined human decision gates</t>
  </si>
  <si>
    <t xml:space="preserve">2.6 · automate containment through SOAR</t>
  </si>
  <si>
    <t xml:space="preserve">Incident records carry contextual tags — crown jewel affected, TTPs observed, path taken</t>
  </si>
  <si>
    <t xml:space="preserve">2.6 · incident records with contextual tags</t>
  </si>
  <si>
    <t xml:space="preserve">Evidence preservation and forensic readiness are built into response workflows</t>
  </si>
  <si>
    <t xml:space="preserve">6.1 · forensics as IR validation</t>
  </si>
  <si>
    <t xml:space="preserve">Restoration is gated on risk reduction, not on system uptime alone</t>
  </si>
  <si>
    <t xml:space="preserve">resilience sub-stage</t>
  </si>
  <si>
    <t xml:space="preserve">Alert enrichment and context gathering are automated before analyst triage</t>
  </si>
  <si>
    <t xml:space="preserve">7 · SOAR orchestration</t>
  </si>
  <si>
    <t xml:space="preserve">Continuous improvement</t>
  </si>
  <si>
    <t xml:space="preserve">Post-incident findings converted into engineering change, not just documentation</t>
  </si>
  <si>
    <t xml:space="preserve">2.7 · action plans with owners</t>
  </si>
  <si>
    <t xml:space="preserve">A lessons learned repository is maintained and actually referenced</t>
  </si>
  <si>
    <t xml:space="preserve">2.6 · lessons learned repository</t>
  </si>
  <si>
    <t xml:space="preserve">Threat models and roadmaps updated on a defined cadence</t>
  </si>
  <si>
    <t xml:space="preserve">2.7 · update threat models</t>
  </si>
  <si>
    <t xml:space="preserve">Systematic retirement of rules that no longer protect a crown jewel</t>
  </si>
  <si>
    <t xml:space="preserve">1.1 · systematic abandonment</t>
  </si>
  <si>
    <t xml:space="preserve">Vision and strategy documents revised from operational evidence</t>
  </si>
  <si>
    <t xml:space="preserve">2.7 · updated vision and strategy</t>
  </si>
  <si>
    <t xml:space="preserve">Training and exercise programme runs on cadence, including tabletop rehearsal</t>
  </si>
  <si>
    <t xml:space="preserve">6.1 · training and exercises as IR rehearsal</t>
  </si>
  <si>
    <t xml:space="preserve">Maturity benchmarking against UTIOM, TID-CMM or SOC-CMM on cadence</t>
  </si>
  <si>
    <t xml:space="preserve">2.7 · maturity scorecards</t>
  </si>
  <si>
    <t xml:space="preserve">Mapping to NIST CSF, ISO 27001 and any applicable regulation is maintained rather than reconstructed at audit</t>
  </si>
  <si>
    <t xml:space="preserve">4, 12, 14 · standards and regulatory alignment</t>
  </si>
  <si>
    <t xml:space="preserve">Metric collection and reporting are automated rather than manually compiled each cycle</t>
  </si>
  <si>
    <t xml:space="preserve">8 · metrics and performance indicators</t>
  </si>
  <si>
    <t xml:space="preserve">Level</t>
  </si>
  <si>
    <t xml:space="preserve">Level name</t>
  </si>
  <si>
    <t xml:space="preserve">Criterion</t>
  </si>
  <si>
    <t xml:space="preserve">Satisfied</t>
  </si>
  <si>
    <t xml:space="preserve">Reactive / Threat-aware</t>
  </si>
  <si>
    <t xml:space="preserve">Business-critical assets have been identified, even informally</t>
  </si>
  <si>
    <t xml:space="preserve">Leadership</t>
  </si>
  <si>
    <t xml:space="preserve">Someone is explicitly accountable for security operations outcomes</t>
  </si>
  <si>
    <t xml:space="preserve">At least some detections are mapped to ATT&amp;CK techniques</t>
  </si>
  <si>
    <t xml:space="preserve">Engineering</t>
  </si>
  <si>
    <t xml:space="preserve">Logs from key systems are aggregated into a searchable platform</t>
  </si>
  <si>
    <t xml:space="preserve">Incidents are recorded with enough context to review afterwards</t>
  </si>
  <si>
    <t xml:space="preserve">Operations</t>
  </si>
  <si>
    <t xml:space="preserve">Basic response times are recorded, even if not yet trended</t>
  </si>
  <si>
    <t xml:space="preserve">Structured / Threat-informed</t>
  </si>
  <si>
    <t xml:space="preserve">A crown jewel registry exists with named business owners</t>
  </si>
  <si>
    <t xml:space="preserve">A documented threat profile names the adversaries relevant to your sector</t>
  </si>
  <si>
    <t xml:space="preserve">Telemetry coverage is designed from crown jewels outward, not from vendor defaults</t>
  </si>
  <si>
    <t xml:space="preserve">Detection rules are held under version control with traceable history</t>
  </si>
  <si>
    <t xml:space="preserve">Threat intelligence consumption is filtered through the documented threat profile</t>
  </si>
  <si>
    <t xml:space="preserve">MITRE ATT&amp;CK TTPs are explicitly mapped to each crown jewel</t>
  </si>
  <si>
    <t xml:space="preserve">Crown jewel telemetry coverage is measured per MITRE tactic and per threat model</t>
  </si>
  <si>
    <t xml:space="preserve">MTTD and MTTC are tracked as standing metrics rather than pulled per incident</t>
  </si>
  <si>
    <t xml:space="preserve">Detection verification is planned at the point rules are written, not afterwards</t>
  </si>
  <si>
    <t xml:space="preserve">Response playbooks exist for the highest priority threats to crown jewels</t>
  </si>
  <si>
    <t xml:space="preserve">Integrated / Unified</t>
  </si>
  <si>
    <t xml:space="preserve">Leadership can trace any incident to a policy, metric or capability</t>
  </si>
  <si>
    <t xml:space="preserve">Strategy is revised on evidence from real operational outcomes</t>
  </si>
  <si>
    <t xml:space="preserve">Every live detection rule traces to a threat model and a crown jewel</t>
  </si>
  <si>
    <t xml:space="preserve">Post-incident findings change telemetry and detection logic, not just documentation</t>
  </si>
  <si>
    <t xml:space="preserve">Detection, response and strategy work from a single shared set of priorities</t>
  </si>
  <si>
    <t xml:space="preserve">Threat hunting is hypothesis-driven and derived from documented threat models</t>
  </si>
  <si>
    <t xml:space="preserve">Playbook coverage is measured as a ratio against live detection rules</t>
  </si>
  <si>
    <t xml:space="preserve">Incident records carry contextual tags for crown jewel, TTP and attack path</t>
  </si>
  <si>
    <t xml:space="preserve">Red or purple team exercises run on a defined cadence rather than opportunistically</t>
  </si>
  <si>
    <t xml:space="preserve">Reported metrics are anchored to crown jewels rather than alert volume</t>
  </si>
  <si>
    <t xml:space="preserve">Adaptive / Engineering-led</t>
  </si>
  <si>
    <t xml:space="preserve">Investment decisions are traceable to measured risk reduction</t>
  </si>
  <si>
    <t xml:space="preserve">Detection is deployed through CI/CD with automated testing and rollback</t>
  </si>
  <si>
    <t xml:space="preserve">Regression testing catches environment changes that silently break rules</t>
  </si>
  <si>
    <t xml:space="preserve">Telemetry pipelines carry health monitoring, so silent failures surface</t>
  </si>
  <si>
    <t xml:space="preserve">Purple team exercises validate detections on a defined cadence</t>
  </si>
  <si>
    <t xml:space="preserve">Failed detections are logged as engineering defects with owners and dates</t>
  </si>
  <si>
    <t xml:space="preserve">A common information model keeps detection logic portable across vendors</t>
  </si>
  <si>
    <t xml:space="preserve">Effectuality testing confirms rules fire under realistic attack conditions</t>
  </si>
  <si>
    <t xml:space="preserve">Detection validation rate and response readiness validation are both measured</t>
  </si>
  <si>
    <t xml:space="preserve">Exercises validate telemetry completeness, detection timing and analyst decision quality</t>
  </si>
  <si>
    <t xml:space="preserve">Rules that no longer protect a crown jewel are systematically retired</t>
  </si>
  <si>
    <t xml:space="preserve">Autonomous / Threat-informed automation</t>
  </si>
  <si>
    <t xml:space="preserve">Improvement is driven by the system's own telemetry rather than external audit</t>
  </si>
  <si>
    <t xml:space="preserve">Deception is deployed along modelled crown jewel attack paths</t>
  </si>
  <si>
    <t xml:space="preserve">Coverage is continuously validated rather than periodically assessed</t>
  </si>
  <si>
    <t xml:space="preserve">Attack paths are proven by testing rather than assumed, and detection is measured per proven path</t>
  </si>
  <si>
    <t xml:space="preserve">Hunt findings feed the detection backlog as a measured, routine output</t>
  </si>
  <si>
    <t xml:space="preserve">SOAR automates containment for understood scenarios with defined human gates</t>
  </si>
  <si>
    <t xml:space="preserve">Phase</t>
  </si>
  <si>
    <t xml:space="preserve">Metric</t>
  </si>
  <si>
    <t xml:space="preserve">Formula</t>
  </si>
  <si>
    <t xml:space="preserve">Type</t>
  </si>
  <si>
    <t xml:space="preserve">Numerator label</t>
  </si>
  <si>
    <t xml:space="preserve">Denominator label</t>
  </si>
  <si>
    <t xml:space="preserve">Numerator</t>
  </si>
  <si>
    <t xml:space="preserve">Denominator</t>
  </si>
  <si>
    <t xml:space="preserve">Result %</t>
  </si>
  <si>
    <t xml:space="preserve">Mission clarity</t>
  </si>
  <si>
    <t xml:space="preserve">team members who can state the SOC mission unprompted ÷ team size</t>
  </si>
  <si>
    <t xml:space="preserve">Leading</t>
  </si>
  <si>
    <t xml:space="preserve">Can state mission</t>
  </si>
  <si>
    <t xml:space="preserve">Team size</t>
  </si>
  <si>
    <t xml:space="preserve">Baseline metric availability</t>
  </si>
  <si>
    <t xml:space="preserve">agreed baseline metrics currently reportable ÷ baseline metrics agreed</t>
  </si>
  <si>
    <t xml:space="preserve">Reportable now</t>
  </si>
  <si>
    <t xml:space="preserve">Agreed at outset</t>
  </si>
  <si>
    <t xml:space="preserve">Stakeholder map currency</t>
  </si>
  <si>
    <t xml:space="preserve">escalation roles confirmed in the last 6 months ÷ roles in the map</t>
  </si>
  <si>
    <t xml:space="preserve">Confirmed roles</t>
  </si>
  <si>
    <t xml:space="preserve">Roles in map</t>
  </si>
  <si>
    <t xml:space="preserve">Objective cascade</t>
  </si>
  <si>
    <t xml:space="preserve">team objectives traceable to a strategic goal ÷ total team objectives</t>
  </si>
  <si>
    <t xml:space="preserve">Traceable objectives</t>
  </si>
  <si>
    <t xml:space="preserve">Total objectives</t>
  </si>
  <si>
    <t xml:space="preserve">Skills coverage</t>
  </si>
  <si>
    <t xml:space="preserve">roles with the required capability present ÷ roles the operating model defines</t>
  </si>
  <si>
    <t xml:space="preserve">Roles covered</t>
  </si>
  <si>
    <t xml:space="preserve">Roles defined</t>
  </si>
  <si>
    <t xml:space="preserve">Autonomy ratio</t>
  </si>
  <si>
    <t xml:space="preserve">incidents resolved without escalation ÷ total incidents handled</t>
  </si>
  <si>
    <t xml:space="preserve">Resolved in tier</t>
  </si>
  <si>
    <t xml:space="preserve">Total incidents</t>
  </si>
  <si>
    <t xml:space="preserve">Learning time delivered</t>
  </si>
  <si>
    <t xml:space="preserve">training and development hours delivered ÷ hours planned</t>
  </si>
  <si>
    <t xml:space="preserve">Hours delivered</t>
  </si>
  <si>
    <t xml:space="preserve">Hours planned</t>
  </si>
  <si>
    <t xml:space="preserve">Alert consolidation</t>
  </si>
  <si>
    <t xml:space="preserve">alerts grouped into narrative incidents ÷ raw alerts raised</t>
  </si>
  <si>
    <t xml:space="preserve">Alerts grouped</t>
  </si>
  <si>
    <t xml:space="preserve">Raw alerts</t>
  </si>
  <si>
    <t xml:space="preserve">Tempo adherence</t>
  </si>
  <si>
    <t xml:space="preserve">strategic and operational reviews held on schedule ÷ reviews scheduled</t>
  </si>
  <si>
    <t xml:space="preserve">Held on schedule</t>
  </si>
  <si>
    <t xml:space="preserve">Scheduled</t>
  </si>
  <si>
    <t xml:space="preserve">Strategy and roadmap</t>
  </si>
  <si>
    <t xml:space="preserve">Threat profile coverage</t>
  </si>
  <si>
    <t xml:space="preserve">profiled TTPs with at least one detection ÷ total profiled TTPs</t>
  </si>
  <si>
    <t xml:space="preserve">TTPs covered</t>
  </si>
  <si>
    <t xml:space="preserve">Profiled TTPs</t>
  </si>
  <si>
    <t xml:space="preserve">Threat profile currency</t>
  </si>
  <si>
    <t xml:space="preserve">profiled adversaries reviewed in the last 12 months ÷ adversaries profiled</t>
  </si>
  <si>
    <t xml:space="preserve">Reviewed</t>
  </si>
  <si>
    <t xml:space="preserve">Total profiled</t>
  </si>
  <si>
    <t xml:space="preserve">Short-term milestone delivery</t>
  </si>
  <si>
    <t xml:space="preserve">quarterly objectives met ÷ quarterly objectives planned</t>
  </si>
  <si>
    <t xml:space="preserve">Objectives met</t>
  </si>
  <si>
    <t xml:space="preserve">Objectives planned</t>
  </si>
  <si>
    <t xml:space="preserve">Long-term roadmap progress</t>
  </si>
  <si>
    <t xml:space="preserve">capability increments delivered ÷ increments scheduled to date</t>
  </si>
  <si>
    <t xml:space="preserve">Increments delivered</t>
  </si>
  <si>
    <t xml:space="preserve">Scheduled to date</t>
  </si>
  <si>
    <t xml:space="preserve">Roadmap ownership</t>
  </si>
  <si>
    <t xml:space="preserve">roadmap items with a named owner and target date ÷ total roadmap items</t>
  </si>
  <si>
    <t xml:space="preserve">Owned and dated</t>
  </si>
  <si>
    <t xml:space="preserve">Total items</t>
  </si>
  <si>
    <t xml:space="preserve">Budget alignment</t>
  </si>
  <si>
    <t xml:space="preserve">security operations budget traceable to a stated risk priority ÷ total budget</t>
  </si>
  <si>
    <t xml:space="preserve">Aligned budget</t>
  </si>
  <si>
    <t xml:space="preserve">Total budget</t>
  </si>
  <si>
    <t xml:space="preserve">KPI crown jewel linkage</t>
  </si>
  <si>
    <t xml:space="preserve">reported metrics tied to a crown jewel ÷ total metrics reported to leadership</t>
  </si>
  <si>
    <t xml:space="preserve">CJ-linked metrics</t>
  </si>
  <si>
    <t xml:space="preserve">Total reported</t>
  </si>
  <si>
    <t xml:space="preserve">Threat intelligence alignment</t>
  </si>
  <si>
    <t xml:space="preserve">intelligence sources mapped to the threat profile ÷ total sources consumed</t>
  </si>
  <si>
    <t xml:space="preserve">Profile-aligned sources</t>
  </si>
  <si>
    <t xml:space="preserve">Total sources</t>
  </si>
  <si>
    <t xml:space="preserve">Process alignment and automation</t>
  </si>
  <si>
    <t xml:space="preserve">defined processes integrated or automated across teams ÷ total defined processes</t>
  </si>
  <si>
    <t xml:space="preserve">Integrated or automated</t>
  </si>
  <si>
    <t xml:space="preserve">Total processes</t>
  </si>
  <si>
    <t xml:space="preserve">Stakeholder scorecard cadence</t>
  </si>
  <si>
    <t xml:space="preserve">scorecards delivered on schedule ÷ scorecards scheduled</t>
  </si>
  <si>
    <t xml:space="preserve">Delivered on time</t>
  </si>
  <si>
    <t xml:space="preserve">Crown jewel ownership</t>
  </si>
  <si>
    <t xml:space="preserve">crown jewels with a named business owner ÷ total crown jewels</t>
  </si>
  <si>
    <t xml:space="preserve">With named owner</t>
  </si>
  <si>
    <t xml:space="preserve">Total crown jewels</t>
  </si>
  <si>
    <t xml:space="preserve">Business impact mapping</t>
  </si>
  <si>
    <t xml:space="preserve">crown jewels with documented impact across all four consequence types ÷ total</t>
  </si>
  <si>
    <t xml:space="preserve">Impact mapped</t>
  </si>
  <si>
    <t xml:space="preserve">Threat model completeness</t>
  </si>
  <si>
    <t xml:space="preserve">crown jewels with a dedicated threat model ÷ total crown jewels</t>
  </si>
  <si>
    <t xml:space="preserve">With threat model</t>
  </si>
  <si>
    <t xml:space="preserve">TTP mapping</t>
  </si>
  <si>
    <t xml:space="preserve">crown jewels with ATT&amp;CK TTPs explicitly mapped ÷ total crown jewels</t>
  </si>
  <si>
    <t xml:space="preserve">TTPs mapped</t>
  </si>
  <si>
    <t xml:space="preserve">Attack path documentation</t>
  </si>
  <si>
    <t xml:space="preserve">crown jewels with attack path diagrams ÷ total crown jewels</t>
  </si>
  <si>
    <t xml:space="preserve">Paths documented</t>
  </si>
  <si>
    <t xml:space="preserve">Dependency matrix coverage</t>
  </si>
  <si>
    <t xml:space="preserve">crown jewels linked to their required data sources ÷ total crown jewels</t>
  </si>
  <si>
    <t xml:space="preserve">Dependencies mapped</t>
  </si>
  <si>
    <t xml:space="preserve">Readiness checklist completeness</t>
  </si>
  <si>
    <t xml:space="preserve">crown jewels with protection, visibility, detection and response assessed ÷ total</t>
  </si>
  <si>
    <t xml:space="preserve">Fully assessed</t>
  </si>
  <si>
    <t xml:space="preserve">Registry automation</t>
  </si>
  <si>
    <t xml:space="preserve">crown jewels maintained by automated discovery ÷ total crown jewels</t>
  </si>
  <si>
    <t xml:space="preserve">Auto-discovered</t>
  </si>
  <si>
    <t xml:space="preserve">Crown jewel coverage per MITRE tactic</t>
  </si>
  <si>
    <t xml:space="preserve">tactics with adequate CJ telemetry ÷ tactics in the threat profile</t>
  </si>
  <si>
    <t xml:space="preserve">Tactics covered</t>
  </si>
  <si>
    <t xml:space="preserve">Tactics in scope</t>
  </si>
  <si>
    <t xml:space="preserve">Crown jewel coverage per threat model</t>
  </si>
  <si>
    <t xml:space="preserve">modelled attack paths with required telemetry ÷ total modelled paths</t>
  </si>
  <si>
    <t xml:space="preserve">Paths with telemetry</t>
  </si>
  <si>
    <t xml:space="preserve">Total modelled paths</t>
  </si>
  <si>
    <t xml:space="preserve">Data quality index</t>
  </si>
  <si>
    <t xml:space="preserve">events parsed successfully and delivered on time ÷ total events received</t>
  </si>
  <si>
    <t xml:space="preserve">Clean events</t>
  </si>
  <si>
    <t xml:space="preserve">Total events</t>
  </si>
  <si>
    <t xml:space="preserve">Gap acceptance rate</t>
  </si>
  <si>
    <t xml:space="preserve">visibility gaps formally accepted by leadership ÷ gaps identified</t>
  </si>
  <si>
    <t xml:space="preserve">Gaps accepted</t>
  </si>
  <si>
    <t xml:space="preserve">Gaps identified</t>
  </si>
  <si>
    <t xml:space="preserve">Onboarding roadmap progress</t>
  </si>
  <si>
    <t xml:space="preserve">telemetry sources onboarded ÷ sources on the roadmap to date</t>
  </si>
  <si>
    <t xml:space="preserve">Onboarded</t>
  </si>
  <si>
    <t xml:space="preserve">Pipeline health coverage</t>
  </si>
  <si>
    <t xml:space="preserve">telemetry pipelines with meta-detections monitoring them ÷ total pipelines</t>
  </si>
  <si>
    <t xml:space="preserve">Monitored pipelines</t>
  </si>
  <si>
    <t xml:space="preserve">Total pipelines</t>
  </si>
  <si>
    <t xml:space="preserve">Onboarding automation</t>
  </si>
  <si>
    <t xml:space="preserve">telemetry sources onboarded through infrastructure-as-code ÷ total sources</t>
  </si>
  <si>
    <t xml:space="preserve">Automated onboarding</t>
  </si>
  <si>
    <t xml:space="preserve">Detection coverage per threat modelled</t>
  </si>
  <si>
    <t xml:space="preserve">threat models with at least one tuned rule ÷ total threat models</t>
  </si>
  <si>
    <t xml:space="preserve">Models covered</t>
  </si>
  <si>
    <t xml:space="preserve">Total threat models</t>
  </si>
  <si>
    <t xml:space="preserve">Tuning rate</t>
  </si>
  <si>
    <t xml:space="preserve">rules tuned to this environment ÷ total live rules</t>
  </si>
  <si>
    <t xml:space="preserve">Tuned rules</t>
  </si>
  <si>
    <t xml:space="preserve">Total live rules</t>
  </si>
  <si>
    <t xml:space="preserve">Trace completion rate</t>
  </si>
  <si>
    <t xml:space="preserve">rules traceable rule → model → TTP → crown jewel → impact ÷ rules sampled</t>
  </si>
  <si>
    <t xml:space="preserve">Rules that trace</t>
  </si>
  <si>
    <t xml:space="preserve">Rules sampled</t>
  </si>
  <si>
    <t xml:space="preserve">Deception coverage</t>
  </si>
  <si>
    <t xml:space="preserve">operational zones with deception deployed ÷ total operational zones</t>
  </si>
  <si>
    <t xml:space="preserve">Zones with deception</t>
  </si>
  <si>
    <t xml:space="preserve">Operational zones</t>
  </si>
  <si>
    <t xml:space="preserve">Detection-as-code adoption</t>
  </si>
  <si>
    <t xml:space="preserve">rules under version control with automated tests ÷ total live rules</t>
  </si>
  <si>
    <t xml:space="preserve">Under CI/CD</t>
  </si>
  <si>
    <t xml:space="preserve">Deployment automation</t>
  </si>
  <si>
    <t xml:space="preserve">rule changes reaching production without manual steps ÷ total rule changes</t>
  </si>
  <si>
    <t xml:space="preserve">Fully automated</t>
  </si>
  <si>
    <t xml:space="preserve">Total changes</t>
  </si>
  <si>
    <t xml:space="preserve">Signal precision</t>
  </si>
  <si>
    <t xml:space="preserve">true positive alerts ÷ total alerts raised</t>
  </si>
  <si>
    <t xml:space="preserve">Lagging</t>
  </si>
  <si>
    <t xml:space="preserve">True positives</t>
  </si>
  <si>
    <t xml:space="preserve">Total alerts</t>
  </si>
  <si>
    <t xml:space="preserve">Operational cost per rule</t>
  </si>
  <si>
    <t xml:space="preserve">analyst minutes on alerts per week ÷ rules generating alerts</t>
  </si>
  <si>
    <t xml:space="preserve">Analyst minutes / week</t>
  </si>
  <si>
    <t xml:space="preserve">Alerting rules</t>
  </si>
  <si>
    <t xml:space="preserve">Detection validation rate</t>
  </si>
  <si>
    <t xml:space="preserve">rules tested by purple team or simulation ÷ total live rules</t>
  </si>
  <si>
    <t xml:space="preserve">Rules tested</t>
  </si>
  <si>
    <t xml:space="preserve">Response readiness validation</t>
  </si>
  <si>
    <t xml:space="preserve">playbooks exercised in the last 12 months ÷ total playbooks</t>
  </si>
  <si>
    <t xml:space="preserve">Playbooks exercised</t>
  </si>
  <si>
    <t xml:space="preserve">Total playbooks</t>
  </si>
  <si>
    <t xml:space="preserve">Proven attack path coverage</t>
  </si>
  <si>
    <t xml:space="preserve">attack paths proven by testing ÷ total modelled attack paths</t>
  </si>
  <si>
    <t xml:space="preserve">Paths proven</t>
  </si>
  <si>
    <t xml:space="preserve">Modelled paths</t>
  </si>
  <si>
    <t xml:space="preserve">Detection per proven path</t>
  </si>
  <si>
    <t xml:space="preserve">proven attack paths with a tested detection ÷ total proven paths</t>
  </si>
  <si>
    <t xml:space="preserve">Proven paths detected</t>
  </si>
  <si>
    <t xml:space="preserve">Total proven paths</t>
  </si>
  <si>
    <t xml:space="preserve">Emulation alignment</t>
  </si>
  <si>
    <t xml:space="preserve">exercises emulating profiled adversaries ÷ total exercises run</t>
  </si>
  <si>
    <t xml:space="preserve">Profile-aligned</t>
  </si>
  <si>
    <t xml:space="preserve">Total exercises</t>
  </si>
  <si>
    <t xml:space="preserve">Validation automation</t>
  </si>
  <si>
    <t xml:space="preserve">validation runs executed automatically ÷ total validation runs</t>
  </si>
  <si>
    <t xml:space="preserve">Automated runs</t>
  </si>
  <si>
    <t xml:space="preserve">Total runs</t>
  </si>
  <si>
    <t xml:space="preserve">Hunt cadence adherence</t>
  </si>
  <si>
    <t xml:space="preserve">hunts executed ÷ hunts planned in the period</t>
  </si>
  <si>
    <t xml:space="preserve">Hunts executed</t>
  </si>
  <si>
    <t xml:space="preserve">Hunts planned</t>
  </si>
  <si>
    <t xml:space="preserve">Hypothesis traceability</t>
  </si>
  <si>
    <t xml:space="preserve">hunts derived from a documented threat model ÷ total hunts run</t>
  </si>
  <si>
    <t xml:space="preserve">Model-derived hunts</t>
  </si>
  <si>
    <t xml:space="preserve">Total hunts</t>
  </si>
  <si>
    <t xml:space="preserve">Gap-driven hunt ratio</t>
  </si>
  <si>
    <t xml:space="preserve">hunts targeting a known visibility gap ÷ total hunts run</t>
  </si>
  <si>
    <t xml:space="preserve">Gap-targeting hunts</t>
  </si>
  <si>
    <t xml:space="preserve">Hunt to detection conversion</t>
  </si>
  <si>
    <t xml:space="preserve">hunts producing a detection backlog item ÷ total hunts run</t>
  </si>
  <si>
    <t xml:space="preserve">Hunts producing backlog</t>
  </si>
  <si>
    <t xml:space="preserve">Hunt automation</t>
  </si>
  <si>
    <t xml:space="preserve">proven hypotheses converted to scheduled queries ÷ proven hypotheses</t>
  </si>
  <si>
    <t xml:space="preserve">Automated hunts</t>
  </si>
  <si>
    <t xml:space="preserve">Proven hypotheses</t>
  </si>
  <si>
    <t xml:space="preserve">Playbook coverage</t>
  </si>
  <si>
    <t xml:space="preserve">detection rules with a matching response playbook ÷ total detection rules</t>
  </si>
  <si>
    <t xml:space="preserve">Rules with playbook</t>
  </si>
  <si>
    <t xml:space="preserve">Total detection rules</t>
  </si>
  <si>
    <t xml:space="preserve">Automation coverage</t>
  </si>
  <si>
    <t xml:space="preserve">response actions automated ÷ response actions defined</t>
  </si>
  <si>
    <t xml:space="preserve">Automated actions</t>
  </si>
  <si>
    <t xml:space="preserve">Defined actions</t>
  </si>
  <si>
    <t xml:space="preserve">Containment SLA adherence</t>
  </si>
  <si>
    <t xml:space="preserve">incidents contained within SLA ÷ total incidents</t>
  </si>
  <si>
    <t xml:space="preserve">Within SLA</t>
  </si>
  <si>
    <t xml:space="preserve">Incident context completeness</t>
  </si>
  <si>
    <t xml:space="preserve">incidents tagged with crown jewel, TTP and path ÷ total incidents</t>
  </si>
  <si>
    <t xml:space="preserve">Fully tagged</t>
  </si>
  <si>
    <t xml:space="preserve">Enrichment automation</t>
  </si>
  <si>
    <t xml:space="preserve">alerts auto-enriched before analyst triage ÷ total alerts triaged</t>
  </si>
  <si>
    <t xml:space="preserve">Auto-enriched</t>
  </si>
  <si>
    <t xml:space="preserve">Total triaged</t>
  </si>
  <si>
    <t xml:space="preserve">Finding closure rate</t>
  </si>
  <si>
    <t xml:space="preserve">post-incident findings closed with an engineering change ÷ total findings</t>
  </si>
  <si>
    <t xml:space="preserve">Findings closed</t>
  </si>
  <si>
    <t xml:space="preserve">Total findings</t>
  </si>
  <si>
    <t xml:space="preserve">Rule retirement rate</t>
  </si>
  <si>
    <t xml:space="preserve">rules retired in the period ÷ rules reviewed in the period</t>
  </si>
  <si>
    <t xml:space="preserve">Rules retired</t>
  </si>
  <si>
    <t xml:space="preserve">Rules reviewed</t>
  </si>
  <si>
    <t xml:space="preserve">Model refresh rate</t>
  </si>
  <si>
    <t xml:space="preserve">threat models updated in the last 12 months ÷ total threat models</t>
  </si>
  <si>
    <t xml:space="preserve">Models refreshed</t>
  </si>
  <si>
    <t xml:space="preserve">Exercise programme completion</t>
  </si>
  <si>
    <t xml:space="preserve">exercises and tabletops run ÷ exercises scheduled</t>
  </si>
  <si>
    <t xml:space="preserve">Exercises run</t>
  </si>
  <si>
    <t xml:space="preserve">Action ownership</t>
  </si>
  <si>
    <t xml:space="preserve">improvement actions with a named owner and date ÷ total actions raised</t>
  </si>
  <si>
    <t xml:space="preserve">Total actions</t>
  </si>
  <si>
    <t xml:space="preserve">Reporting automation</t>
  </si>
  <si>
    <t xml:space="preserve">reported metrics produced automatically ÷ total metrics reported</t>
  </si>
  <si>
    <t xml:space="preserve">Auto-produced</t>
  </si>
  <si>
    <t xml:space="preserve">The clocks</t>
  </si>
  <si>
    <t xml:space="preserve">Mean time to detect</t>
  </si>
  <si>
    <t xml:space="preserve">measured against your top priority TTPs, not as an aggregate</t>
  </si>
  <si>
    <t xml:space="preserve">MTTD</t>
  </si>
  <si>
    <t xml:space="preserve">Mean time to contain</t>
  </si>
  <si>
    <t xml:space="preserve">from confirmed incident to contained adversary activity</t>
  </si>
  <si>
    <t xml:space="preserve">MTTC</t>
  </si>
  <si>
    <t xml:space="preserve">Mean time to recover</t>
  </si>
  <si>
    <t xml:space="preserve">from containment to validated return to service</t>
  </si>
  <si>
    <t xml:space="preserve">MTTR</t>
  </si>
  <si>
    <t xml:space="preserve">UTIOM Assessment Summary</t>
  </si>
  <si>
    <t xml:space="preserve">Calculated from the other sheets. Do not edit this sheet.</t>
  </si>
  <si>
    <t xml:space="preserve">Capability by domain</t>
  </si>
  <si>
    <t xml:space="preserve">Average</t>
  </si>
  <si>
    <t xml:space="preserve">Scored</t>
  </si>
  <si>
    <t xml:space="preserve">Of</t>
  </si>
  <si>
    <t xml:space="preserve">Overall average</t>
  </si>
  <si>
    <t xml:space="preserve">Maturity levels</t>
  </si>
  <si>
    <t xml:space="preserve">Criteria met</t>
  </si>
  <si>
    <t xml:space="preserve">Level complete</t>
  </si>
  <si>
    <t xml:space="preserve">Level 1</t>
  </si>
  <si>
    <t xml:space="preserve">Level 2</t>
  </si>
  <si>
    <t xml:space="preserve">Level 3</t>
  </si>
  <si>
    <t xml:space="preserve">Level 4</t>
  </si>
  <si>
    <t xml:space="preserve">Level 5</t>
  </si>
  <si>
    <t xml:space="preserve">Achieved level (staged)</t>
  </si>
  <si>
    <t xml:space="preserve">A level counts only when it and every level below it are complete.</t>
  </si>
  <si>
    <t xml:space="preserve">Metrics</t>
  </si>
  <si>
    <t xml:space="preserve">Measure</t>
  </si>
  <si>
    <t xml:space="preserve">Value</t>
  </si>
  <si>
    <t xml:space="preserve">Note</t>
  </si>
  <si>
    <t xml:space="preserve">Metrics completed</t>
  </si>
  <si>
    <t xml:space="preserve">Of 67 available</t>
  </si>
  <si>
    <t xml:space="preserve">Leading indicator average</t>
  </si>
  <si>
    <t xml:space="preserve">What will happen. Steer by these.</t>
  </si>
  <si>
    <t xml:space="preserve">Lagging indicator average</t>
  </si>
  <si>
    <t xml:space="preserve">What already happened. Report these.</t>
  </si>
  <si>
    <t xml:space="preserve">Metrics below 40%</t>
  </si>
  <si>
    <t xml:space="preserve">Each one is a specific, nameable gap.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</si>
</sst>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.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0"/>
      <charset val="1"/>
    </font>
    <font>
      <sz val="11"/>
      <name val="Arial"/>
      <family val="0"/>
      <charset val="1"/>
    </font>
    <font>
      <sz val="10"/>
      <color rgb="FF5A6470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4181C"/>
        <bgColor rgb="FF000000"/>
      </patternFill>
    </fill>
    <fill>
      <patternFill patternType="solid">
        <fgColor rgb="FFFFF9D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2E5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4181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9DB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CCFFFF"/>
      <rgbColor rgb="FF660066"/>
      <rgbColor rgb="FFFF8080"/>
      <rgbColor rgb="FF0066CC"/>
      <rgbColor rgb="FFE2E5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0"/>
      <rgbColor rgb="FF969696"/>
      <rgbColor rgb="FF003366"/>
      <rgbColor rgb="FF339966"/>
      <rgbColor rgb="FF14181C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4" customFormat="false" ht="15" hidden="false" customHeight="true" outlineLevel="0" collapsed="false">
      <c r="A4" s="5" t="s">
        <v>3</v>
      </c>
    </row>
    <row r="5" customFormat="false" ht="15" hidden="false" customHeight="true" outlineLevel="0" collapsed="false">
      <c r="A5" s="5"/>
    </row>
    <row r="6" customFormat="false" ht="15" hidden="false" customHeight="true" outlineLevel="0" collapsed="false">
      <c r="A6" s="5" t="s">
        <v>4</v>
      </c>
    </row>
    <row r="7" customFormat="false" ht="15" hidden="false" customHeight="true" outlineLevel="0" collapsed="false">
      <c r="A7" s="5" t="s">
        <v>5</v>
      </c>
    </row>
    <row r="8" customFormat="false" ht="15" hidden="false" customHeight="true" outlineLevel="0" collapsed="false">
      <c r="A8" s="5" t="s">
        <v>6</v>
      </c>
    </row>
    <row r="9" customFormat="false" ht="15" hidden="false" customHeight="true" outlineLevel="0" collapsed="false">
      <c r="A9" s="5" t="s">
        <v>7</v>
      </c>
    </row>
    <row r="10" customFormat="false" ht="15" hidden="false" customHeight="true" outlineLevel="0" collapsed="false">
      <c r="A10" s="5"/>
    </row>
    <row r="11" customFormat="false" ht="15" hidden="false" customHeight="true" outlineLevel="0" collapsed="false">
      <c r="A11" s="6" t="s">
        <v>8</v>
      </c>
    </row>
    <row r="12" customFormat="false" ht="15" hidden="false" customHeight="true" outlineLevel="0" collapsed="false">
      <c r="A12" s="5" t="s">
        <v>9</v>
      </c>
    </row>
    <row r="13" customFormat="false" ht="15" hidden="false" customHeight="true" outlineLevel="0" collapsed="false">
      <c r="A13" s="5" t="s">
        <v>10</v>
      </c>
    </row>
    <row r="14" customFormat="false" ht="15" hidden="false" customHeight="true" outlineLevel="0" collapsed="false">
      <c r="A14" s="5" t="s">
        <v>11</v>
      </c>
    </row>
    <row r="15" customFormat="false" ht="15" hidden="false" customHeight="true" outlineLevel="0" collapsed="false">
      <c r="A15" s="5"/>
    </row>
    <row r="16" customFormat="false" ht="15" hidden="false" customHeight="true" outlineLevel="0" collapsed="false">
      <c r="A16" s="6" t="s">
        <v>12</v>
      </c>
    </row>
    <row r="17" customFormat="false" ht="15" hidden="false" customHeight="true" outlineLevel="0" collapsed="false">
      <c r="A17" s="5" t="s">
        <v>13</v>
      </c>
    </row>
    <row r="18" customFormat="false" ht="15" hidden="false" customHeight="true" outlineLevel="0" collapsed="false">
      <c r="A18" s="5" t="s">
        <v>14</v>
      </c>
    </row>
    <row r="19" customFormat="false" ht="15" hidden="false" customHeight="true" outlineLevel="0" collapsed="false">
      <c r="A19" s="5" t="s">
        <v>15</v>
      </c>
    </row>
    <row r="20" customFormat="false" ht="15" hidden="false" customHeight="true" outlineLevel="0" collapsed="false">
      <c r="A20" s="5" t="s">
        <v>16</v>
      </c>
    </row>
    <row r="21" customFormat="false" ht="15" hidden="false" customHeight="true" outlineLevel="0" collapsed="false">
      <c r="A21" s="5" t="s">
        <v>17</v>
      </c>
    </row>
    <row r="22" customFormat="false" ht="15" hidden="false" customHeight="true" outlineLevel="0" collapsed="false">
      <c r="A22" s="5" t="s">
        <v>18</v>
      </c>
    </row>
    <row r="23" customFormat="false" ht="15" hidden="false" customHeight="true" outlineLevel="0" collapsed="false">
      <c r="A23" s="5"/>
    </row>
    <row r="24" customFormat="false" ht="15" hidden="false" customHeight="true" outlineLevel="0" collapsed="false">
      <c r="A24" s="6" t="s">
        <v>19</v>
      </c>
    </row>
    <row r="25" customFormat="false" ht="15" hidden="false" customHeight="true" outlineLevel="0" collapsed="false">
      <c r="A25" s="5" t="s">
        <v>20</v>
      </c>
    </row>
    <row r="26" customFormat="false" ht="15" hidden="false" customHeight="true" outlineLevel="0" collapsed="false">
      <c r="A26" s="5" t="s">
        <v>21</v>
      </c>
    </row>
    <row r="27" customFormat="false" ht="15" hidden="false" customHeight="true" outlineLevel="0" collapsed="false">
      <c r="A27" s="5" t="s">
        <v>22</v>
      </c>
    </row>
    <row r="28" customFormat="false" ht="15" hidden="false" customHeight="true" outlineLevel="0" collapsed="false">
      <c r="A28" s="5" t="s">
        <v>23</v>
      </c>
    </row>
    <row r="29" customFormat="false" ht="15" hidden="false" customHeight="true" outlineLevel="0" collapsed="false">
      <c r="A29" s="5"/>
    </row>
    <row r="30" customFormat="false" ht="15" hidden="false" customHeight="true" outlineLevel="0" collapsed="false">
      <c r="A30" s="6" t="s">
        <v>24</v>
      </c>
    </row>
    <row r="31" customFormat="false" ht="15" hidden="false" customHeight="true" outlineLevel="0" collapsed="false">
      <c r="A31" s="5" t="s">
        <v>25</v>
      </c>
    </row>
    <row r="32" customFormat="false" ht="15" hidden="false" customHeight="true" outlineLevel="0" collapsed="false">
      <c r="A32" s="5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6"/>
    <col collapsed="false" customWidth="true" hidden="false" outlineLevel="0" max="3" min="3" style="1" width="62"/>
    <col collapsed="false" customWidth="true" hidden="false" outlineLevel="0" max="4" min="4" style="1" width="30"/>
    <col collapsed="false" customWidth="true" hidden="false" outlineLevel="0" max="5" min="5" style="1" width="8"/>
    <col collapsed="false" customWidth="true" hidden="false" outlineLevel="0" max="6" min="6" style="1" width="12"/>
    <col collapsed="false" customWidth="true" hidden="false" outlineLevel="0" max="7" min="7" style="1" width="10"/>
  </cols>
  <sheetData>
    <row r="1" customFormat="false" ht="27.75" hidden="false" customHeight="true" outlineLevel="0" collapsed="false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33</v>
      </c>
    </row>
    <row r="2" customFormat="false" ht="23.25" hidden="false" customHeight="true" outlineLevel="0" collapsed="false">
      <c r="A2" s="8" t="s">
        <v>34</v>
      </c>
      <c r="B2" s="8" t="s">
        <v>35</v>
      </c>
      <c r="C2" s="8" t="s">
        <v>36</v>
      </c>
      <c r="D2" s="8" t="s">
        <v>37</v>
      </c>
      <c r="E2" s="8"/>
      <c r="F2" s="8"/>
      <c r="G2" s="9"/>
    </row>
    <row r="3" customFormat="false" ht="15" hidden="false" customHeight="true" outlineLevel="0" collapsed="false">
      <c r="A3" s="8" t="s">
        <v>34</v>
      </c>
      <c r="B3" s="8" t="s">
        <v>35</v>
      </c>
      <c r="C3" s="8" t="s">
        <v>38</v>
      </c>
      <c r="D3" s="8" t="s">
        <v>39</v>
      </c>
      <c r="E3" s="8"/>
      <c r="F3" s="8"/>
      <c r="G3" s="9"/>
    </row>
    <row r="4" customFormat="false" ht="23.25" hidden="false" customHeight="true" outlineLevel="0" collapsed="false">
      <c r="A4" s="8" t="s">
        <v>34</v>
      </c>
      <c r="B4" s="8" t="s">
        <v>35</v>
      </c>
      <c r="C4" s="8" t="s">
        <v>40</v>
      </c>
      <c r="D4" s="8" t="s">
        <v>41</v>
      </c>
      <c r="E4" s="8"/>
      <c r="F4" s="8"/>
      <c r="G4" s="9"/>
    </row>
    <row r="5" customFormat="false" ht="15" hidden="false" customHeight="true" outlineLevel="0" collapsed="false">
      <c r="A5" s="8" t="s">
        <v>34</v>
      </c>
      <c r="B5" s="8" t="s">
        <v>35</v>
      </c>
      <c r="C5" s="8" t="s">
        <v>42</v>
      </c>
      <c r="D5" s="8" t="s">
        <v>43</v>
      </c>
      <c r="E5" s="8"/>
      <c r="F5" s="8"/>
      <c r="G5" s="9"/>
    </row>
    <row r="6" customFormat="false" ht="23.25" hidden="false" customHeight="true" outlineLevel="0" collapsed="false">
      <c r="A6" s="8" t="s">
        <v>34</v>
      </c>
      <c r="B6" s="8" t="s">
        <v>35</v>
      </c>
      <c r="C6" s="8" t="s">
        <v>44</v>
      </c>
      <c r="D6" s="8" t="s">
        <v>45</v>
      </c>
      <c r="E6" s="8" t="s">
        <v>46</v>
      </c>
      <c r="F6" s="8"/>
      <c r="G6" s="9"/>
    </row>
    <row r="7" customFormat="false" ht="15" hidden="false" customHeight="true" outlineLevel="0" collapsed="false">
      <c r="A7" s="8" t="s">
        <v>34</v>
      </c>
      <c r="B7" s="8" t="s">
        <v>35</v>
      </c>
      <c r="C7" s="8" t="s">
        <v>47</v>
      </c>
      <c r="D7" s="8" t="s">
        <v>48</v>
      </c>
      <c r="E7" s="8"/>
      <c r="F7" s="8"/>
      <c r="G7" s="9"/>
    </row>
    <row r="8" customFormat="false" ht="23.25" hidden="false" customHeight="true" outlineLevel="0" collapsed="false">
      <c r="A8" s="8" t="s">
        <v>34</v>
      </c>
      <c r="B8" s="8" t="s">
        <v>49</v>
      </c>
      <c r="C8" s="8" t="s">
        <v>50</v>
      </c>
      <c r="D8" s="8" t="s">
        <v>51</v>
      </c>
      <c r="E8" s="8"/>
      <c r="F8" s="8"/>
      <c r="G8" s="9"/>
    </row>
    <row r="9" customFormat="false" ht="23.25" hidden="false" customHeight="true" outlineLevel="0" collapsed="false">
      <c r="A9" s="8" t="s">
        <v>34</v>
      </c>
      <c r="B9" s="8" t="s">
        <v>49</v>
      </c>
      <c r="C9" s="8" t="s">
        <v>52</v>
      </c>
      <c r="D9" s="8" t="s">
        <v>53</v>
      </c>
      <c r="E9" s="8"/>
      <c r="F9" s="8"/>
      <c r="G9" s="9"/>
    </row>
    <row r="10" customFormat="false" ht="23.25" hidden="false" customHeight="true" outlineLevel="0" collapsed="false">
      <c r="A10" s="8" t="s">
        <v>34</v>
      </c>
      <c r="B10" s="8" t="s">
        <v>49</v>
      </c>
      <c r="C10" s="8" t="s">
        <v>54</v>
      </c>
      <c r="D10" s="8" t="s">
        <v>55</v>
      </c>
      <c r="E10" s="8"/>
      <c r="F10" s="8"/>
      <c r="G10" s="9"/>
    </row>
    <row r="11" customFormat="false" ht="23.25" hidden="false" customHeight="true" outlineLevel="0" collapsed="false">
      <c r="A11" s="8" t="s">
        <v>34</v>
      </c>
      <c r="B11" s="8" t="s">
        <v>49</v>
      </c>
      <c r="C11" s="8" t="s">
        <v>56</v>
      </c>
      <c r="D11" s="8" t="s">
        <v>57</v>
      </c>
      <c r="E11" s="8"/>
      <c r="F11" s="8"/>
      <c r="G11" s="9"/>
    </row>
    <row r="12" customFormat="false" ht="23.25" hidden="false" customHeight="true" outlineLevel="0" collapsed="false">
      <c r="A12" s="8" t="s">
        <v>34</v>
      </c>
      <c r="B12" s="8" t="s">
        <v>49</v>
      </c>
      <c r="C12" s="8" t="s">
        <v>58</v>
      </c>
      <c r="D12" s="8" t="s">
        <v>59</v>
      </c>
      <c r="E12" s="8"/>
      <c r="F12" s="8"/>
      <c r="G12" s="9"/>
    </row>
    <row r="13" customFormat="false" ht="23.25" hidden="false" customHeight="true" outlineLevel="0" collapsed="false">
      <c r="A13" s="8" t="s">
        <v>34</v>
      </c>
      <c r="B13" s="8" t="s">
        <v>49</v>
      </c>
      <c r="C13" s="8" t="s">
        <v>60</v>
      </c>
      <c r="D13" s="8" t="s">
        <v>61</v>
      </c>
      <c r="E13" s="8"/>
      <c r="F13" s="8"/>
      <c r="G13" s="9"/>
    </row>
    <row r="14" customFormat="false" ht="23.25" hidden="false" customHeight="true" outlineLevel="0" collapsed="false">
      <c r="A14" s="8" t="s">
        <v>34</v>
      </c>
      <c r="B14" s="8" t="s">
        <v>49</v>
      </c>
      <c r="C14" s="8" t="s">
        <v>62</v>
      </c>
      <c r="D14" s="8" t="s">
        <v>63</v>
      </c>
      <c r="E14" s="8"/>
      <c r="F14" s="8"/>
      <c r="G14" s="9"/>
    </row>
    <row r="15" customFormat="false" ht="23.25" hidden="false" customHeight="true" outlineLevel="0" collapsed="false">
      <c r="A15" s="8" t="s">
        <v>34</v>
      </c>
      <c r="B15" s="8" t="s">
        <v>64</v>
      </c>
      <c r="C15" s="8" t="s">
        <v>65</v>
      </c>
      <c r="D15" s="8" t="s">
        <v>66</v>
      </c>
      <c r="E15" s="8"/>
      <c r="F15" s="8"/>
      <c r="G15" s="9"/>
    </row>
    <row r="16" customFormat="false" ht="15" hidden="false" customHeight="true" outlineLevel="0" collapsed="false">
      <c r="A16" s="8" t="s">
        <v>34</v>
      </c>
      <c r="B16" s="8" t="s">
        <v>64</v>
      </c>
      <c r="C16" s="8" t="s">
        <v>67</v>
      </c>
      <c r="D16" s="8" t="s">
        <v>68</v>
      </c>
      <c r="E16" s="8"/>
      <c r="F16" s="8"/>
      <c r="G16" s="9"/>
    </row>
    <row r="17" customFormat="false" ht="15" hidden="false" customHeight="true" outlineLevel="0" collapsed="false">
      <c r="A17" s="8" t="s">
        <v>34</v>
      </c>
      <c r="B17" s="8" t="s">
        <v>64</v>
      </c>
      <c r="C17" s="8" t="s">
        <v>69</v>
      </c>
      <c r="D17" s="8" t="s">
        <v>70</v>
      </c>
      <c r="E17" s="8" t="s">
        <v>46</v>
      </c>
      <c r="F17" s="8"/>
      <c r="G17" s="9"/>
    </row>
    <row r="18" customFormat="false" ht="15" hidden="false" customHeight="true" outlineLevel="0" collapsed="false">
      <c r="A18" s="8" t="s">
        <v>34</v>
      </c>
      <c r="B18" s="8" t="s">
        <v>64</v>
      </c>
      <c r="C18" s="8" t="s">
        <v>71</v>
      </c>
      <c r="D18" s="8" t="s">
        <v>72</v>
      </c>
      <c r="E18" s="8" t="s">
        <v>46</v>
      </c>
      <c r="F18" s="8"/>
      <c r="G18" s="9"/>
    </row>
    <row r="19" customFormat="false" ht="23.25" hidden="false" customHeight="true" outlineLevel="0" collapsed="false">
      <c r="A19" s="8" t="s">
        <v>34</v>
      </c>
      <c r="B19" s="8" t="s">
        <v>64</v>
      </c>
      <c r="C19" s="8" t="s">
        <v>73</v>
      </c>
      <c r="D19" s="8" t="s">
        <v>74</v>
      </c>
      <c r="E19" s="8" t="s">
        <v>46</v>
      </c>
      <c r="F19" s="8"/>
      <c r="G19" s="9"/>
    </row>
    <row r="20" customFormat="false" ht="23.25" hidden="false" customHeight="true" outlineLevel="0" collapsed="false">
      <c r="A20" s="8" t="s">
        <v>34</v>
      </c>
      <c r="B20" s="8" t="s">
        <v>64</v>
      </c>
      <c r="C20" s="8" t="s">
        <v>75</v>
      </c>
      <c r="D20" s="8" t="s">
        <v>76</v>
      </c>
      <c r="E20" s="8" t="s">
        <v>46</v>
      </c>
      <c r="F20" s="8"/>
      <c r="G20" s="9"/>
    </row>
    <row r="21" customFormat="false" ht="23.25" hidden="false" customHeight="true" outlineLevel="0" collapsed="false">
      <c r="A21" s="8" t="s">
        <v>34</v>
      </c>
      <c r="B21" s="8" t="s">
        <v>64</v>
      </c>
      <c r="C21" s="8" t="s">
        <v>77</v>
      </c>
      <c r="D21" s="8" t="s">
        <v>78</v>
      </c>
      <c r="E21" s="8"/>
      <c r="F21" s="8"/>
      <c r="G21" s="9"/>
    </row>
    <row r="22" customFormat="false" ht="15" hidden="false" customHeight="true" outlineLevel="0" collapsed="false">
      <c r="A22" s="8" t="s">
        <v>34</v>
      </c>
      <c r="B22" s="8" t="s">
        <v>64</v>
      </c>
      <c r="C22" s="8" t="s">
        <v>79</v>
      </c>
      <c r="D22" s="8" t="s">
        <v>80</v>
      </c>
      <c r="E22" s="8"/>
      <c r="F22" s="8"/>
      <c r="G22" s="9"/>
    </row>
    <row r="23" customFormat="false" ht="23.25" hidden="false" customHeight="true" outlineLevel="0" collapsed="false">
      <c r="A23" s="8" t="s">
        <v>34</v>
      </c>
      <c r="B23" s="8" t="s">
        <v>64</v>
      </c>
      <c r="C23" s="8" t="s">
        <v>81</v>
      </c>
      <c r="D23" s="8" t="s">
        <v>82</v>
      </c>
      <c r="E23" s="8"/>
      <c r="F23" s="8" t="s">
        <v>46</v>
      </c>
      <c r="G23" s="9"/>
    </row>
    <row r="24" customFormat="false" ht="23.25" hidden="false" customHeight="true" outlineLevel="0" collapsed="false">
      <c r="A24" s="8" t="s">
        <v>34</v>
      </c>
      <c r="B24" s="8" t="s">
        <v>83</v>
      </c>
      <c r="C24" s="8" t="s">
        <v>84</v>
      </c>
      <c r="D24" s="8" t="s">
        <v>85</v>
      </c>
      <c r="E24" s="8"/>
      <c r="F24" s="8"/>
      <c r="G24" s="9"/>
    </row>
    <row r="25" customFormat="false" ht="23.25" hidden="false" customHeight="true" outlineLevel="0" collapsed="false">
      <c r="A25" s="8" t="s">
        <v>34</v>
      </c>
      <c r="B25" s="8" t="s">
        <v>83</v>
      </c>
      <c r="C25" s="8" t="s">
        <v>86</v>
      </c>
      <c r="D25" s="8" t="s">
        <v>87</v>
      </c>
      <c r="E25" s="8"/>
      <c r="F25" s="8"/>
      <c r="G25" s="9"/>
    </row>
    <row r="26" customFormat="false" ht="23.25" hidden="false" customHeight="true" outlineLevel="0" collapsed="false">
      <c r="A26" s="8" t="s">
        <v>34</v>
      </c>
      <c r="B26" s="8" t="s">
        <v>83</v>
      </c>
      <c r="C26" s="8" t="s">
        <v>88</v>
      </c>
      <c r="D26" s="8" t="s">
        <v>89</v>
      </c>
      <c r="E26" s="8"/>
      <c r="F26" s="8"/>
      <c r="G26" s="9"/>
    </row>
    <row r="27" customFormat="false" ht="23.25" hidden="false" customHeight="true" outlineLevel="0" collapsed="false">
      <c r="A27" s="8" t="s">
        <v>34</v>
      </c>
      <c r="B27" s="8" t="s">
        <v>83</v>
      </c>
      <c r="C27" s="8" t="s">
        <v>90</v>
      </c>
      <c r="D27" s="8" t="s">
        <v>91</v>
      </c>
      <c r="E27" s="8" t="s">
        <v>46</v>
      </c>
      <c r="F27" s="8"/>
      <c r="G27" s="9"/>
    </row>
    <row r="28" customFormat="false" ht="15" hidden="false" customHeight="true" outlineLevel="0" collapsed="false">
      <c r="A28" s="8" t="s">
        <v>34</v>
      </c>
      <c r="B28" s="8" t="s">
        <v>83</v>
      </c>
      <c r="C28" s="8" t="s">
        <v>92</v>
      </c>
      <c r="D28" s="8" t="s">
        <v>93</v>
      </c>
      <c r="E28" s="8"/>
      <c r="F28" s="8"/>
      <c r="G28" s="9"/>
    </row>
    <row r="29" customFormat="false" ht="23.25" hidden="false" customHeight="true" outlineLevel="0" collapsed="false">
      <c r="A29" s="8" t="s">
        <v>34</v>
      </c>
      <c r="B29" s="8" t="s">
        <v>83</v>
      </c>
      <c r="C29" s="8" t="s">
        <v>94</v>
      </c>
      <c r="D29" s="8" t="s">
        <v>95</v>
      </c>
      <c r="E29" s="8" t="s">
        <v>46</v>
      </c>
      <c r="F29" s="8"/>
      <c r="G29" s="9"/>
    </row>
    <row r="30" customFormat="false" ht="15" hidden="false" customHeight="true" outlineLevel="0" collapsed="false">
      <c r="A30" s="8" t="s">
        <v>34</v>
      </c>
      <c r="B30" s="8" t="s">
        <v>83</v>
      </c>
      <c r="C30" s="8" t="s">
        <v>96</v>
      </c>
      <c r="D30" s="8" t="s">
        <v>97</v>
      </c>
      <c r="E30" s="8"/>
      <c r="F30" s="8"/>
      <c r="G30" s="9"/>
    </row>
    <row r="31" customFormat="false" ht="23.25" hidden="false" customHeight="true" outlineLevel="0" collapsed="false">
      <c r="A31" s="8" t="s">
        <v>34</v>
      </c>
      <c r="B31" s="8" t="s">
        <v>83</v>
      </c>
      <c r="C31" s="8" t="s">
        <v>98</v>
      </c>
      <c r="D31" s="8" t="s">
        <v>99</v>
      </c>
      <c r="E31" s="8"/>
      <c r="F31" s="8"/>
      <c r="G31" s="9"/>
    </row>
    <row r="32" customFormat="false" ht="23.25" hidden="false" customHeight="true" outlineLevel="0" collapsed="false">
      <c r="A32" s="8" t="s">
        <v>34</v>
      </c>
      <c r="B32" s="8" t="s">
        <v>83</v>
      </c>
      <c r="C32" s="8" t="s">
        <v>100</v>
      </c>
      <c r="D32" s="8" t="s">
        <v>101</v>
      </c>
      <c r="E32" s="8"/>
      <c r="F32" s="8" t="s">
        <v>46</v>
      </c>
      <c r="G32" s="9"/>
    </row>
    <row r="33" customFormat="false" ht="15" hidden="false" customHeight="true" outlineLevel="0" collapsed="false">
      <c r="A33" s="8" t="s">
        <v>102</v>
      </c>
      <c r="B33" s="8" t="s">
        <v>103</v>
      </c>
      <c r="C33" s="8" t="s">
        <v>104</v>
      </c>
      <c r="D33" s="8" t="s">
        <v>105</v>
      </c>
      <c r="E33" s="8" t="s">
        <v>46</v>
      </c>
      <c r="F33" s="8"/>
      <c r="G33" s="9"/>
    </row>
    <row r="34" customFormat="false" ht="23.25" hidden="false" customHeight="true" outlineLevel="0" collapsed="false">
      <c r="A34" s="8" t="s">
        <v>102</v>
      </c>
      <c r="B34" s="8" t="s">
        <v>103</v>
      </c>
      <c r="C34" s="8" t="s">
        <v>106</v>
      </c>
      <c r="D34" s="8" t="s">
        <v>107</v>
      </c>
      <c r="E34" s="8" t="s">
        <v>46</v>
      </c>
      <c r="F34" s="8"/>
      <c r="G34" s="9"/>
    </row>
    <row r="35" customFormat="false" ht="23.25" hidden="false" customHeight="true" outlineLevel="0" collapsed="false">
      <c r="A35" s="8" t="s">
        <v>102</v>
      </c>
      <c r="B35" s="8" t="s">
        <v>103</v>
      </c>
      <c r="C35" s="8" t="s">
        <v>108</v>
      </c>
      <c r="D35" s="8" t="s">
        <v>109</v>
      </c>
      <c r="E35" s="8"/>
      <c r="F35" s="8"/>
      <c r="G35" s="9"/>
    </row>
    <row r="36" customFormat="false" ht="15" hidden="false" customHeight="true" outlineLevel="0" collapsed="false">
      <c r="A36" s="8" t="s">
        <v>102</v>
      </c>
      <c r="B36" s="8" t="s">
        <v>103</v>
      </c>
      <c r="C36" s="8" t="s">
        <v>110</v>
      </c>
      <c r="D36" s="8" t="s">
        <v>111</v>
      </c>
      <c r="E36" s="8" t="s">
        <v>46</v>
      </c>
      <c r="F36" s="8"/>
      <c r="G36" s="9"/>
    </row>
    <row r="37" customFormat="false" ht="15" hidden="false" customHeight="true" outlineLevel="0" collapsed="false">
      <c r="A37" s="8" t="s">
        <v>102</v>
      </c>
      <c r="B37" s="8" t="s">
        <v>103</v>
      </c>
      <c r="C37" s="8" t="s">
        <v>112</v>
      </c>
      <c r="D37" s="8" t="s">
        <v>113</v>
      </c>
      <c r="E37" s="8"/>
      <c r="F37" s="8"/>
      <c r="G37" s="9"/>
    </row>
    <row r="38" customFormat="false" ht="15" hidden="false" customHeight="true" outlineLevel="0" collapsed="false">
      <c r="A38" s="8" t="s">
        <v>102</v>
      </c>
      <c r="B38" s="8" t="s">
        <v>103</v>
      </c>
      <c r="C38" s="8" t="s">
        <v>114</v>
      </c>
      <c r="D38" s="8" t="s">
        <v>115</v>
      </c>
      <c r="E38" s="8"/>
      <c r="F38" s="8"/>
      <c r="G38" s="9"/>
    </row>
    <row r="39" customFormat="false" ht="23.25" hidden="false" customHeight="true" outlineLevel="0" collapsed="false">
      <c r="A39" s="8" t="s">
        <v>102</v>
      </c>
      <c r="B39" s="8" t="s">
        <v>103</v>
      </c>
      <c r="C39" s="8" t="s">
        <v>116</v>
      </c>
      <c r="D39" s="8" t="s">
        <v>117</v>
      </c>
      <c r="E39" s="8"/>
      <c r="F39" s="8"/>
      <c r="G39" s="9"/>
    </row>
    <row r="40" customFormat="false" ht="15" hidden="false" customHeight="true" outlineLevel="0" collapsed="false">
      <c r="A40" s="8" t="s">
        <v>102</v>
      </c>
      <c r="B40" s="8" t="s">
        <v>103</v>
      </c>
      <c r="C40" s="8" t="s">
        <v>118</v>
      </c>
      <c r="D40" s="8" t="s">
        <v>119</v>
      </c>
      <c r="E40" s="8" t="s">
        <v>46</v>
      </c>
      <c r="F40" s="8"/>
      <c r="G40" s="9"/>
    </row>
    <row r="41" customFormat="false" ht="23.25" hidden="false" customHeight="true" outlineLevel="0" collapsed="false">
      <c r="A41" s="8" t="s">
        <v>102</v>
      </c>
      <c r="B41" s="8" t="s">
        <v>103</v>
      </c>
      <c r="C41" s="8" t="s">
        <v>120</v>
      </c>
      <c r="D41" s="8" t="s">
        <v>121</v>
      </c>
      <c r="E41" s="8"/>
      <c r="F41" s="8"/>
      <c r="G41" s="9"/>
    </row>
    <row r="42" customFormat="false" ht="15" hidden="false" customHeight="true" outlineLevel="0" collapsed="false">
      <c r="A42" s="8" t="s">
        <v>102</v>
      </c>
      <c r="B42" s="8" t="s">
        <v>103</v>
      </c>
      <c r="C42" s="8" t="s">
        <v>122</v>
      </c>
      <c r="D42" s="8" t="s">
        <v>123</v>
      </c>
      <c r="E42" s="8"/>
      <c r="F42" s="8"/>
      <c r="G42" s="9"/>
    </row>
    <row r="43" customFormat="false" ht="23.25" hidden="false" customHeight="true" outlineLevel="0" collapsed="false">
      <c r="A43" s="8" t="s">
        <v>102</v>
      </c>
      <c r="B43" s="8" t="s">
        <v>103</v>
      </c>
      <c r="C43" s="8" t="s">
        <v>124</v>
      </c>
      <c r="D43" s="8" t="s">
        <v>125</v>
      </c>
      <c r="E43" s="8"/>
      <c r="F43" s="8" t="s">
        <v>46</v>
      </c>
      <c r="G43" s="9"/>
    </row>
    <row r="44" customFormat="false" ht="23.25" hidden="false" customHeight="true" outlineLevel="0" collapsed="false">
      <c r="A44" s="8" t="s">
        <v>102</v>
      </c>
      <c r="B44" s="8" t="s">
        <v>103</v>
      </c>
      <c r="C44" s="8" t="s">
        <v>126</v>
      </c>
      <c r="D44" s="8" t="s">
        <v>127</v>
      </c>
      <c r="E44" s="8"/>
      <c r="F44" s="8" t="s">
        <v>46</v>
      </c>
      <c r="G44" s="9"/>
    </row>
    <row r="45" customFormat="false" ht="23.25" hidden="false" customHeight="true" outlineLevel="0" collapsed="false">
      <c r="A45" s="8" t="s">
        <v>102</v>
      </c>
      <c r="B45" s="8" t="s">
        <v>103</v>
      </c>
      <c r="C45" s="8" t="s">
        <v>128</v>
      </c>
      <c r="D45" s="8" t="s">
        <v>121</v>
      </c>
      <c r="E45" s="8"/>
      <c r="F45" s="8"/>
      <c r="G45" s="9"/>
    </row>
    <row r="46" customFormat="false" ht="23.25" hidden="false" customHeight="true" outlineLevel="0" collapsed="false">
      <c r="A46" s="8" t="s">
        <v>102</v>
      </c>
      <c r="B46" s="8" t="s">
        <v>129</v>
      </c>
      <c r="C46" s="8" t="s">
        <v>130</v>
      </c>
      <c r="D46" s="8" t="s">
        <v>131</v>
      </c>
      <c r="E46" s="8" t="s">
        <v>46</v>
      </c>
      <c r="F46" s="8"/>
      <c r="G46" s="9"/>
    </row>
    <row r="47" customFormat="false" ht="23.25" hidden="false" customHeight="true" outlineLevel="0" collapsed="false">
      <c r="A47" s="8" t="s">
        <v>102</v>
      </c>
      <c r="B47" s="8" t="s">
        <v>129</v>
      </c>
      <c r="C47" s="8" t="s">
        <v>132</v>
      </c>
      <c r="D47" s="8" t="s">
        <v>133</v>
      </c>
      <c r="E47" s="8" t="s">
        <v>46</v>
      </c>
      <c r="F47" s="8"/>
      <c r="G47" s="9"/>
    </row>
    <row r="48" customFormat="false" ht="23.25" hidden="false" customHeight="true" outlineLevel="0" collapsed="false">
      <c r="A48" s="8" t="s">
        <v>102</v>
      </c>
      <c r="B48" s="8" t="s">
        <v>129</v>
      </c>
      <c r="C48" s="8" t="s">
        <v>134</v>
      </c>
      <c r="D48" s="8" t="s">
        <v>135</v>
      </c>
      <c r="E48" s="8" t="s">
        <v>46</v>
      </c>
      <c r="F48" s="8"/>
      <c r="G48" s="9"/>
    </row>
    <row r="49" customFormat="false" ht="15" hidden="false" customHeight="true" outlineLevel="0" collapsed="false">
      <c r="A49" s="8" t="s">
        <v>102</v>
      </c>
      <c r="B49" s="8" t="s">
        <v>129</v>
      </c>
      <c r="C49" s="8" t="s">
        <v>136</v>
      </c>
      <c r="D49" s="8" t="s">
        <v>137</v>
      </c>
      <c r="E49" s="8" t="s">
        <v>46</v>
      </c>
      <c r="F49" s="8"/>
      <c r="G49" s="9"/>
    </row>
    <row r="50" customFormat="false" ht="23.25" hidden="false" customHeight="true" outlineLevel="0" collapsed="false">
      <c r="A50" s="8" t="s">
        <v>102</v>
      </c>
      <c r="B50" s="8" t="s">
        <v>129</v>
      </c>
      <c r="C50" s="8" t="s">
        <v>138</v>
      </c>
      <c r="D50" s="8" t="s">
        <v>139</v>
      </c>
      <c r="E50" s="8" t="s">
        <v>46</v>
      </c>
      <c r="F50" s="8"/>
      <c r="G50" s="9"/>
    </row>
    <row r="51" customFormat="false" ht="15" hidden="false" customHeight="true" outlineLevel="0" collapsed="false">
      <c r="A51" s="8" t="s">
        <v>102</v>
      </c>
      <c r="B51" s="8" t="s">
        <v>129</v>
      </c>
      <c r="C51" s="8" t="s">
        <v>140</v>
      </c>
      <c r="D51" s="8" t="s">
        <v>141</v>
      </c>
      <c r="E51" s="8"/>
      <c r="F51" s="8"/>
      <c r="G51" s="9"/>
    </row>
    <row r="52" customFormat="false" ht="23.25" hidden="false" customHeight="true" outlineLevel="0" collapsed="false">
      <c r="A52" s="8" t="s">
        <v>102</v>
      </c>
      <c r="B52" s="8" t="s">
        <v>129</v>
      </c>
      <c r="C52" s="8" t="s">
        <v>142</v>
      </c>
      <c r="D52" s="8" t="s">
        <v>143</v>
      </c>
      <c r="E52" s="8"/>
      <c r="F52" s="8"/>
      <c r="G52" s="9"/>
    </row>
    <row r="53" customFormat="false" ht="15" hidden="false" customHeight="true" outlineLevel="0" collapsed="false">
      <c r="A53" s="8" t="s">
        <v>102</v>
      </c>
      <c r="B53" s="8" t="s">
        <v>129</v>
      </c>
      <c r="C53" s="8" t="s">
        <v>144</v>
      </c>
      <c r="D53" s="8" t="s">
        <v>145</v>
      </c>
      <c r="E53" s="8"/>
      <c r="F53" s="8"/>
      <c r="G53" s="9"/>
    </row>
    <row r="54" customFormat="false" ht="15" hidden="false" customHeight="true" outlineLevel="0" collapsed="false">
      <c r="A54" s="8" t="s">
        <v>102</v>
      </c>
      <c r="B54" s="8" t="s">
        <v>129</v>
      </c>
      <c r="C54" s="8" t="s">
        <v>146</v>
      </c>
      <c r="D54" s="8" t="s">
        <v>147</v>
      </c>
      <c r="E54" s="8"/>
      <c r="F54" s="8"/>
      <c r="G54" s="9"/>
    </row>
    <row r="55" customFormat="false" ht="23.25" hidden="false" customHeight="true" outlineLevel="0" collapsed="false">
      <c r="A55" s="8" t="s">
        <v>102</v>
      </c>
      <c r="B55" s="8" t="s">
        <v>129</v>
      </c>
      <c r="C55" s="8" t="s">
        <v>148</v>
      </c>
      <c r="D55" s="8" t="s">
        <v>149</v>
      </c>
      <c r="E55" s="8"/>
      <c r="F55" s="8"/>
      <c r="G55" s="9"/>
    </row>
    <row r="56" customFormat="false" ht="23.25" hidden="false" customHeight="true" outlineLevel="0" collapsed="false">
      <c r="A56" s="8" t="s">
        <v>102</v>
      </c>
      <c r="B56" s="8" t="s">
        <v>129</v>
      </c>
      <c r="C56" s="8" t="s">
        <v>150</v>
      </c>
      <c r="D56" s="8" t="s">
        <v>151</v>
      </c>
      <c r="E56" s="8"/>
      <c r="F56" s="8"/>
      <c r="G56" s="9"/>
    </row>
    <row r="57" customFormat="false" ht="23.25" hidden="false" customHeight="true" outlineLevel="0" collapsed="false">
      <c r="A57" s="8" t="s">
        <v>102</v>
      </c>
      <c r="B57" s="8" t="s">
        <v>129</v>
      </c>
      <c r="C57" s="8" t="s">
        <v>152</v>
      </c>
      <c r="D57" s="8" t="s">
        <v>153</v>
      </c>
      <c r="E57" s="8" t="s">
        <v>46</v>
      </c>
      <c r="F57" s="8"/>
      <c r="G57" s="9"/>
    </row>
    <row r="58" customFormat="false" ht="23.25" hidden="false" customHeight="true" outlineLevel="0" collapsed="false">
      <c r="A58" s="8" t="s">
        <v>102</v>
      </c>
      <c r="B58" s="8" t="s">
        <v>129</v>
      </c>
      <c r="C58" s="8" t="s">
        <v>154</v>
      </c>
      <c r="D58" s="8" t="s">
        <v>155</v>
      </c>
      <c r="E58" s="8"/>
      <c r="F58" s="8" t="s">
        <v>46</v>
      </c>
      <c r="G58" s="9"/>
    </row>
    <row r="59" customFormat="false" ht="23.25" hidden="false" customHeight="true" outlineLevel="0" collapsed="false">
      <c r="A59" s="8" t="s">
        <v>102</v>
      </c>
      <c r="B59" s="8" t="s">
        <v>156</v>
      </c>
      <c r="C59" s="8" t="s">
        <v>157</v>
      </c>
      <c r="D59" s="8" t="s">
        <v>158</v>
      </c>
      <c r="E59" s="8"/>
      <c r="F59" s="8"/>
      <c r="G59" s="9"/>
    </row>
    <row r="60" customFormat="false" ht="23.25" hidden="false" customHeight="true" outlineLevel="0" collapsed="false">
      <c r="A60" s="8" t="s">
        <v>102</v>
      </c>
      <c r="B60" s="8" t="s">
        <v>156</v>
      </c>
      <c r="C60" s="8" t="s">
        <v>159</v>
      </c>
      <c r="D60" s="8" t="s">
        <v>160</v>
      </c>
      <c r="E60" s="8"/>
      <c r="F60" s="8"/>
      <c r="G60" s="9"/>
    </row>
    <row r="61" customFormat="false" ht="23.25" hidden="false" customHeight="true" outlineLevel="0" collapsed="false">
      <c r="A61" s="8" t="s">
        <v>102</v>
      </c>
      <c r="B61" s="8" t="s">
        <v>156</v>
      </c>
      <c r="C61" s="8" t="s">
        <v>161</v>
      </c>
      <c r="D61" s="8" t="s">
        <v>162</v>
      </c>
      <c r="E61" s="8"/>
      <c r="F61" s="8"/>
      <c r="G61" s="9"/>
    </row>
    <row r="62" customFormat="false" ht="23.25" hidden="false" customHeight="true" outlineLevel="0" collapsed="false">
      <c r="A62" s="8" t="s">
        <v>102</v>
      </c>
      <c r="B62" s="8" t="s">
        <v>156</v>
      </c>
      <c r="C62" s="8" t="s">
        <v>163</v>
      </c>
      <c r="D62" s="8" t="s">
        <v>164</v>
      </c>
      <c r="E62" s="8"/>
      <c r="F62" s="8"/>
      <c r="G62" s="9"/>
    </row>
    <row r="63" customFormat="false" ht="23.25" hidden="false" customHeight="true" outlineLevel="0" collapsed="false">
      <c r="A63" s="8" t="s">
        <v>102</v>
      </c>
      <c r="B63" s="8" t="s">
        <v>156</v>
      </c>
      <c r="C63" s="8" t="s">
        <v>165</v>
      </c>
      <c r="D63" s="8" t="s">
        <v>166</v>
      </c>
      <c r="E63" s="8"/>
      <c r="F63" s="8"/>
      <c r="G63" s="9"/>
    </row>
    <row r="64" customFormat="false" ht="23.25" hidden="false" customHeight="true" outlineLevel="0" collapsed="false">
      <c r="A64" s="8" t="s">
        <v>102</v>
      </c>
      <c r="B64" s="8" t="s">
        <v>156</v>
      </c>
      <c r="C64" s="8" t="s">
        <v>167</v>
      </c>
      <c r="D64" s="8" t="s">
        <v>168</v>
      </c>
      <c r="E64" s="8" t="s">
        <v>46</v>
      </c>
      <c r="F64" s="8"/>
      <c r="G64" s="9"/>
    </row>
    <row r="65" customFormat="false" ht="23.25" hidden="false" customHeight="true" outlineLevel="0" collapsed="false">
      <c r="A65" s="8" t="s">
        <v>102</v>
      </c>
      <c r="B65" s="8" t="s">
        <v>156</v>
      </c>
      <c r="C65" s="8" t="s">
        <v>169</v>
      </c>
      <c r="D65" s="8" t="s">
        <v>170</v>
      </c>
      <c r="E65" s="8" t="s">
        <v>46</v>
      </c>
      <c r="F65" s="8"/>
      <c r="G65" s="9"/>
    </row>
    <row r="66" customFormat="false" ht="23.25" hidden="false" customHeight="true" outlineLevel="0" collapsed="false">
      <c r="A66" s="8" t="s">
        <v>102</v>
      </c>
      <c r="B66" s="8" t="s">
        <v>156</v>
      </c>
      <c r="C66" s="8" t="s">
        <v>171</v>
      </c>
      <c r="D66" s="8" t="s">
        <v>172</v>
      </c>
      <c r="E66" s="8"/>
      <c r="F66" s="8"/>
      <c r="G66" s="9"/>
    </row>
    <row r="67" customFormat="false" ht="23.25" hidden="false" customHeight="true" outlineLevel="0" collapsed="false">
      <c r="A67" s="8" t="s">
        <v>102</v>
      </c>
      <c r="B67" s="8" t="s">
        <v>156</v>
      </c>
      <c r="C67" s="8" t="s">
        <v>173</v>
      </c>
      <c r="D67" s="8" t="s">
        <v>174</v>
      </c>
      <c r="E67" s="8" t="s">
        <v>46</v>
      </c>
      <c r="F67" s="8"/>
      <c r="G67" s="9"/>
    </row>
    <row r="68" customFormat="false" ht="23.25" hidden="false" customHeight="true" outlineLevel="0" collapsed="false">
      <c r="A68" s="8" t="s">
        <v>102</v>
      </c>
      <c r="B68" s="8" t="s">
        <v>156</v>
      </c>
      <c r="C68" s="8" t="s">
        <v>175</v>
      </c>
      <c r="D68" s="8" t="s">
        <v>176</v>
      </c>
      <c r="E68" s="8"/>
      <c r="F68" s="8"/>
      <c r="G68" s="9"/>
    </row>
    <row r="69" customFormat="false" ht="23.25" hidden="false" customHeight="true" outlineLevel="0" collapsed="false">
      <c r="A69" s="8" t="s">
        <v>102</v>
      </c>
      <c r="B69" s="8" t="s">
        <v>156</v>
      </c>
      <c r="C69" s="8" t="s">
        <v>177</v>
      </c>
      <c r="D69" s="8" t="s">
        <v>174</v>
      </c>
      <c r="E69" s="8"/>
      <c r="F69" s="8" t="s">
        <v>46</v>
      </c>
      <c r="G69" s="9"/>
    </row>
    <row r="70" customFormat="false" ht="23.25" hidden="false" customHeight="true" outlineLevel="0" collapsed="false">
      <c r="A70" s="8" t="s">
        <v>178</v>
      </c>
      <c r="B70" s="8" t="s">
        <v>179</v>
      </c>
      <c r="C70" s="8" t="s">
        <v>180</v>
      </c>
      <c r="D70" s="8" t="s">
        <v>181</v>
      </c>
      <c r="E70" s="8"/>
      <c r="F70" s="8"/>
      <c r="G70" s="9"/>
    </row>
    <row r="71" customFormat="false" ht="15" hidden="false" customHeight="true" outlineLevel="0" collapsed="false">
      <c r="A71" s="8" t="s">
        <v>178</v>
      </c>
      <c r="B71" s="8" t="s">
        <v>179</v>
      </c>
      <c r="C71" s="8" t="s">
        <v>182</v>
      </c>
      <c r="D71" s="8" t="s">
        <v>183</v>
      </c>
      <c r="E71" s="8"/>
      <c r="F71" s="8"/>
      <c r="G71" s="9"/>
    </row>
    <row r="72" customFormat="false" ht="15" hidden="false" customHeight="true" outlineLevel="0" collapsed="false">
      <c r="A72" s="8" t="s">
        <v>178</v>
      </c>
      <c r="B72" s="8" t="s">
        <v>179</v>
      </c>
      <c r="C72" s="8" t="s">
        <v>184</v>
      </c>
      <c r="D72" s="8" t="s">
        <v>185</v>
      </c>
      <c r="E72" s="8"/>
      <c r="F72" s="8"/>
      <c r="G72" s="9"/>
    </row>
    <row r="73" customFormat="false" ht="15" hidden="false" customHeight="true" outlineLevel="0" collapsed="false">
      <c r="A73" s="8" t="s">
        <v>178</v>
      </c>
      <c r="B73" s="8" t="s">
        <v>179</v>
      </c>
      <c r="C73" s="8" t="s">
        <v>186</v>
      </c>
      <c r="D73" s="8" t="s">
        <v>187</v>
      </c>
      <c r="E73" s="8" t="s">
        <v>46</v>
      </c>
      <c r="F73" s="8"/>
      <c r="G73" s="9"/>
    </row>
    <row r="74" customFormat="false" ht="23.25" hidden="false" customHeight="true" outlineLevel="0" collapsed="false">
      <c r="A74" s="8" t="s">
        <v>178</v>
      </c>
      <c r="B74" s="8" t="s">
        <v>179</v>
      </c>
      <c r="C74" s="8" t="s">
        <v>188</v>
      </c>
      <c r="D74" s="8" t="s">
        <v>101</v>
      </c>
      <c r="E74" s="8"/>
      <c r="F74" s="8" t="s">
        <v>46</v>
      </c>
      <c r="G74" s="9"/>
    </row>
    <row r="75" customFormat="false" ht="23.25" hidden="false" customHeight="true" outlineLevel="0" collapsed="false">
      <c r="A75" s="8" t="s">
        <v>178</v>
      </c>
      <c r="B75" s="8" t="s">
        <v>189</v>
      </c>
      <c r="C75" s="8" t="s">
        <v>190</v>
      </c>
      <c r="D75" s="8" t="s">
        <v>191</v>
      </c>
      <c r="E75" s="8" t="s">
        <v>46</v>
      </c>
      <c r="F75" s="8"/>
      <c r="G75" s="9"/>
    </row>
    <row r="76" customFormat="false" ht="15" hidden="false" customHeight="true" outlineLevel="0" collapsed="false">
      <c r="A76" s="8" t="s">
        <v>178</v>
      </c>
      <c r="B76" s="8" t="s">
        <v>189</v>
      </c>
      <c r="C76" s="8" t="s">
        <v>192</v>
      </c>
      <c r="D76" s="8" t="s">
        <v>193</v>
      </c>
      <c r="E76" s="8" t="s">
        <v>46</v>
      </c>
      <c r="F76" s="8"/>
      <c r="G76" s="9"/>
    </row>
    <row r="77" customFormat="false" ht="15" hidden="false" customHeight="true" outlineLevel="0" collapsed="false">
      <c r="A77" s="8" t="s">
        <v>178</v>
      </c>
      <c r="B77" s="8" t="s">
        <v>189</v>
      </c>
      <c r="C77" s="8" t="s">
        <v>194</v>
      </c>
      <c r="D77" s="8" t="s">
        <v>195</v>
      </c>
      <c r="E77" s="8" t="s">
        <v>46</v>
      </c>
      <c r="F77" s="8"/>
      <c r="G77" s="9"/>
    </row>
    <row r="78" customFormat="false" ht="15" hidden="false" customHeight="true" outlineLevel="0" collapsed="false">
      <c r="A78" s="8" t="s">
        <v>178</v>
      </c>
      <c r="B78" s="8" t="s">
        <v>189</v>
      </c>
      <c r="C78" s="8" t="s">
        <v>196</v>
      </c>
      <c r="D78" s="8" t="s">
        <v>197</v>
      </c>
      <c r="E78" s="8" t="s">
        <v>46</v>
      </c>
      <c r="F78" s="8"/>
      <c r="G78" s="9"/>
    </row>
    <row r="79" customFormat="false" ht="23.25" hidden="false" customHeight="true" outlineLevel="0" collapsed="false">
      <c r="A79" s="8" t="s">
        <v>178</v>
      </c>
      <c r="B79" s="8" t="s">
        <v>189</v>
      </c>
      <c r="C79" s="8" t="s">
        <v>198</v>
      </c>
      <c r="D79" s="8" t="s">
        <v>199</v>
      </c>
      <c r="E79" s="8"/>
      <c r="F79" s="8"/>
      <c r="G79" s="9"/>
    </row>
    <row r="80" customFormat="false" ht="23.25" hidden="false" customHeight="true" outlineLevel="0" collapsed="false">
      <c r="A80" s="8" t="s">
        <v>178</v>
      </c>
      <c r="B80" s="8" t="s">
        <v>189</v>
      </c>
      <c r="C80" s="8" t="s">
        <v>200</v>
      </c>
      <c r="D80" s="8" t="s">
        <v>201</v>
      </c>
      <c r="E80" s="8"/>
      <c r="F80" s="8"/>
      <c r="G80" s="9"/>
    </row>
    <row r="81" customFormat="false" ht="23.25" hidden="false" customHeight="true" outlineLevel="0" collapsed="false">
      <c r="A81" s="8" t="s">
        <v>178</v>
      </c>
      <c r="B81" s="8" t="s">
        <v>189</v>
      </c>
      <c r="C81" s="8" t="s">
        <v>202</v>
      </c>
      <c r="D81" s="8" t="s">
        <v>203</v>
      </c>
      <c r="E81" s="8"/>
      <c r="F81" s="8"/>
      <c r="G81" s="9"/>
    </row>
    <row r="82" customFormat="false" ht="23.25" hidden="false" customHeight="true" outlineLevel="0" collapsed="false">
      <c r="A82" s="8" t="s">
        <v>178</v>
      </c>
      <c r="B82" s="8" t="s">
        <v>189</v>
      </c>
      <c r="C82" s="8" t="s">
        <v>204</v>
      </c>
      <c r="D82" s="8" t="s">
        <v>205</v>
      </c>
      <c r="E82" s="8"/>
      <c r="F82" s="8"/>
      <c r="G82" s="9"/>
    </row>
    <row r="83" customFormat="false" ht="23.25" hidden="false" customHeight="true" outlineLevel="0" collapsed="false">
      <c r="A83" s="8" t="s">
        <v>178</v>
      </c>
      <c r="B83" s="8" t="s">
        <v>189</v>
      </c>
      <c r="C83" s="8" t="s">
        <v>206</v>
      </c>
      <c r="D83" s="8" t="s">
        <v>207</v>
      </c>
      <c r="E83" s="8"/>
      <c r="F83" s="8"/>
      <c r="G83" s="9"/>
    </row>
    <row r="84" customFormat="false" ht="15" hidden="false" customHeight="true" outlineLevel="0" collapsed="false">
      <c r="A84" s="8" t="s">
        <v>178</v>
      </c>
      <c r="B84" s="8" t="s">
        <v>189</v>
      </c>
      <c r="C84" s="8" t="s">
        <v>208</v>
      </c>
      <c r="D84" s="8" t="s">
        <v>209</v>
      </c>
      <c r="E84" s="8"/>
      <c r="F84" s="8"/>
      <c r="G84" s="9"/>
    </row>
    <row r="85" customFormat="false" ht="15" hidden="false" customHeight="true" outlineLevel="0" collapsed="false">
      <c r="A85" s="8" t="s">
        <v>178</v>
      </c>
      <c r="B85" s="8" t="s">
        <v>189</v>
      </c>
      <c r="C85" s="8" t="s">
        <v>210</v>
      </c>
      <c r="D85" s="8" t="s">
        <v>211</v>
      </c>
      <c r="E85" s="8"/>
      <c r="F85" s="8" t="s">
        <v>46</v>
      </c>
      <c r="G85" s="9"/>
    </row>
    <row r="86" customFormat="false" ht="23.25" hidden="false" customHeight="true" outlineLevel="0" collapsed="false">
      <c r="A86" s="8" t="s">
        <v>178</v>
      </c>
      <c r="B86" s="8" t="s">
        <v>212</v>
      </c>
      <c r="C86" s="8" t="s">
        <v>213</v>
      </c>
      <c r="D86" s="8" t="s">
        <v>214</v>
      </c>
      <c r="E86" s="8"/>
      <c r="F86" s="8"/>
      <c r="G86" s="9"/>
    </row>
    <row r="87" customFormat="false" ht="15" hidden="false" customHeight="true" outlineLevel="0" collapsed="false">
      <c r="A87" s="8" t="s">
        <v>178</v>
      </c>
      <c r="B87" s="8" t="s">
        <v>212</v>
      </c>
      <c r="C87" s="8" t="s">
        <v>215</v>
      </c>
      <c r="D87" s="8" t="s">
        <v>216</v>
      </c>
      <c r="E87" s="8"/>
      <c r="F87" s="8"/>
      <c r="G87" s="9"/>
    </row>
    <row r="88" customFormat="false" ht="15" hidden="false" customHeight="true" outlineLevel="0" collapsed="false">
      <c r="A88" s="8" t="s">
        <v>178</v>
      </c>
      <c r="B88" s="8" t="s">
        <v>212</v>
      </c>
      <c r="C88" s="8" t="s">
        <v>217</v>
      </c>
      <c r="D88" s="8" t="s">
        <v>218</v>
      </c>
      <c r="E88" s="8" t="s">
        <v>46</v>
      </c>
      <c r="F88" s="8"/>
      <c r="G88" s="9"/>
    </row>
    <row r="89" customFormat="false" ht="15" hidden="false" customHeight="true" outlineLevel="0" collapsed="false">
      <c r="A89" s="8" t="s">
        <v>178</v>
      </c>
      <c r="B89" s="8" t="s">
        <v>212</v>
      </c>
      <c r="C89" s="8" t="s">
        <v>219</v>
      </c>
      <c r="D89" s="8" t="s">
        <v>220</v>
      </c>
      <c r="E89" s="8" t="s">
        <v>46</v>
      </c>
      <c r="F89" s="8"/>
      <c r="G89" s="9"/>
    </row>
    <row r="90" customFormat="false" ht="15" hidden="false" customHeight="true" outlineLevel="0" collapsed="false">
      <c r="A90" s="8" t="s">
        <v>178</v>
      </c>
      <c r="B90" s="8" t="s">
        <v>212</v>
      </c>
      <c r="C90" s="8" t="s">
        <v>221</v>
      </c>
      <c r="D90" s="8" t="s">
        <v>222</v>
      </c>
      <c r="E90" s="8"/>
      <c r="F90" s="8"/>
      <c r="G90" s="9"/>
    </row>
    <row r="91" customFormat="false" ht="23.25" hidden="false" customHeight="true" outlineLevel="0" collapsed="false">
      <c r="A91" s="8" t="s">
        <v>178</v>
      </c>
      <c r="B91" s="8" t="s">
        <v>212</v>
      </c>
      <c r="C91" s="8" t="s">
        <v>223</v>
      </c>
      <c r="D91" s="8" t="s">
        <v>224</v>
      </c>
      <c r="E91" s="8"/>
      <c r="F91" s="8"/>
      <c r="G91" s="9"/>
    </row>
    <row r="92" customFormat="false" ht="15" hidden="false" customHeight="true" outlineLevel="0" collapsed="false">
      <c r="A92" s="8" t="s">
        <v>178</v>
      </c>
      <c r="B92" s="8" t="s">
        <v>212</v>
      </c>
      <c r="C92" s="8" t="s">
        <v>225</v>
      </c>
      <c r="D92" s="8" t="s">
        <v>226</v>
      </c>
      <c r="E92" s="8"/>
      <c r="F92" s="8"/>
      <c r="G92" s="9"/>
    </row>
    <row r="93" customFormat="false" ht="23.25" hidden="false" customHeight="true" outlineLevel="0" collapsed="false">
      <c r="A93" s="8" t="s">
        <v>178</v>
      </c>
      <c r="B93" s="8" t="s">
        <v>212</v>
      </c>
      <c r="C93" s="8" t="s">
        <v>227</v>
      </c>
      <c r="D93" s="8" t="s">
        <v>228</v>
      </c>
      <c r="E93" s="8"/>
      <c r="F93" s="8"/>
      <c r="G93" s="9"/>
    </row>
    <row r="94" customFormat="false" ht="23.25" hidden="false" customHeight="true" outlineLevel="0" collapsed="false">
      <c r="A94" s="8" t="s">
        <v>178</v>
      </c>
      <c r="B94" s="8" t="s">
        <v>212</v>
      </c>
      <c r="C94" s="8" t="s">
        <v>229</v>
      </c>
      <c r="D94" s="8" t="s">
        <v>230</v>
      </c>
      <c r="E94" s="8"/>
      <c r="F94" s="8" t="s">
        <v>46</v>
      </c>
      <c r="G94" s="9"/>
    </row>
  </sheetData>
  <autoFilter ref="A1:G94"/>
  <dataValidations count="1">
    <dataValidation allowBlank="true" error="Enter a whole number from 0 to 5" errorStyle="stop" errorTitle="Invalid score" operator="between" showDropDown="false" showErrorMessage="false" showInputMessage="false" sqref="G2:G94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6"/>
    <col collapsed="false" customWidth="true" hidden="false" outlineLevel="0" max="3" min="3" style="1" width="72"/>
    <col collapsed="false" customWidth="true" hidden="false" outlineLevel="0" max="4" min="4" style="1" width="26"/>
    <col collapsed="false" customWidth="true" hidden="false" outlineLevel="0" max="5" min="5" style="1" width="12"/>
  </cols>
  <sheetData>
    <row r="1" customFormat="false" ht="27.75" hidden="false" customHeight="true" outlineLevel="0" collapsed="false">
      <c r="A1" s="7" t="s">
        <v>231</v>
      </c>
      <c r="B1" s="7" t="s">
        <v>232</v>
      </c>
      <c r="C1" s="7" t="s">
        <v>233</v>
      </c>
      <c r="D1" s="7" t="s">
        <v>27</v>
      </c>
      <c r="E1" s="7" t="s">
        <v>234</v>
      </c>
    </row>
    <row r="2" customFormat="false" ht="15" hidden="false" customHeight="true" outlineLevel="0" collapsed="false">
      <c r="A2" s="8" t="n">
        <v>1</v>
      </c>
      <c r="B2" s="8" t="s">
        <v>235</v>
      </c>
      <c r="C2" s="8" t="s">
        <v>236</v>
      </c>
      <c r="D2" s="8" t="s">
        <v>237</v>
      </c>
      <c r="E2" s="9"/>
    </row>
    <row r="3" customFormat="false" ht="15" hidden="false" customHeight="true" outlineLevel="0" collapsed="false">
      <c r="A3" s="8" t="n">
        <v>1</v>
      </c>
      <c r="B3" s="8" t="s">
        <v>235</v>
      </c>
      <c r="C3" s="8" t="s">
        <v>238</v>
      </c>
      <c r="D3" s="8" t="s">
        <v>237</v>
      </c>
      <c r="E3" s="9"/>
    </row>
    <row r="4" customFormat="false" ht="15" hidden="false" customHeight="true" outlineLevel="0" collapsed="false">
      <c r="A4" s="8" t="n">
        <v>1</v>
      </c>
      <c r="B4" s="8" t="s">
        <v>235</v>
      </c>
      <c r="C4" s="8" t="s">
        <v>239</v>
      </c>
      <c r="D4" s="8" t="s">
        <v>240</v>
      </c>
      <c r="E4" s="9"/>
    </row>
    <row r="5" customFormat="false" ht="15" hidden="false" customHeight="true" outlineLevel="0" collapsed="false">
      <c r="A5" s="8" t="n">
        <v>1</v>
      </c>
      <c r="B5" s="8" t="s">
        <v>235</v>
      </c>
      <c r="C5" s="8" t="s">
        <v>241</v>
      </c>
      <c r="D5" s="8" t="s">
        <v>240</v>
      </c>
      <c r="E5" s="9"/>
    </row>
    <row r="6" customFormat="false" ht="15" hidden="false" customHeight="true" outlineLevel="0" collapsed="false">
      <c r="A6" s="8" t="n">
        <v>1</v>
      </c>
      <c r="B6" s="8" t="s">
        <v>235</v>
      </c>
      <c r="C6" s="8" t="s">
        <v>242</v>
      </c>
      <c r="D6" s="8" t="s">
        <v>243</v>
      </c>
      <c r="E6" s="9"/>
    </row>
    <row r="7" customFormat="false" ht="15" hidden="false" customHeight="true" outlineLevel="0" collapsed="false">
      <c r="A7" s="8" t="n">
        <v>1</v>
      </c>
      <c r="B7" s="8" t="s">
        <v>235</v>
      </c>
      <c r="C7" s="8" t="s">
        <v>244</v>
      </c>
      <c r="D7" s="8" t="s">
        <v>243</v>
      </c>
      <c r="E7" s="9"/>
    </row>
    <row r="8" customFormat="false" ht="15" hidden="false" customHeight="true" outlineLevel="0" collapsed="false">
      <c r="A8" s="8" t="n">
        <v>2</v>
      </c>
      <c r="B8" s="8" t="s">
        <v>245</v>
      </c>
      <c r="C8" s="8" t="s">
        <v>246</v>
      </c>
      <c r="D8" s="8" t="s">
        <v>237</v>
      </c>
      <c r="E8" s="9"/>
    </row>
    <row r="9" customFormat="false" ht="15" hidden="false" customHeight="true" outlineLevel="0" collapsed="false">
      <c r="A9" s="8" t="n">
        <v>2</v>
      </c>
      <c r="B9" s="8" t="s">
        <v>245</v>
      </c>
      <c r="C9" s="8" t="s">
        <v>247</v>
      </c>
      <c r="D9" s="8" t="s">
        <v>237</v>
      </c>
      <c r="E9" s="9"/>
    </row>
    <row r="10" customFormat="false" ht="15" hidden="false" customHeight="true" outlineLevel="0" collapsed="false">
      <c r="A10" s="8" t="n">
        <v>2</v>
      </c>
      <c r="B10" s="8" t="s">
        <v>245</v>
      </c>
      <c r="C10" s="8" t="s">
        <v>248</v>
      </c>
      <c r="D10" s="8" t="s">
        <v>240</v>
      </c>
      <c r="E10" s="9"/>
    </row>
    <row r="11" customFormat="false" ht="15" hidden="false" customHeight="true" outlineLevel="0" collapsed="false">
      <c r="A11" s="8" t="n">
        <v>2</v>
      </c>
      <c r="B11" s="8" t="s">
        <v>245</v>
      </c>
      <c r="C11" s="8" t="s">
        <v>249</v>
      </c>
      <c r="D11" s="8" t="s">
        <v>240</v>
      </c>
      <c r="E11" s="9"/>
    </row>
    <row r="12" customFormat="false" ht="15" hidden="false" customHeight="true" outlineLevel="0" collapsed="false">
      <c r="A12" s="8" t="n">
        <v>2</v>
      </c>
      <c r="B12" s="8" t="s">
        <v>245</v>
      </c>
      <c r="C12" s="8" t="s">
        <v>250</v>
      </c>
      <c r="D12" s="8" t="s">
        <v>243</v>
      </c>
      <c r="E12" s="9"/>
    </row>
    <row r="13" customFormat="false" ht="15" hidden="false" customHeight="true" outlineLevel="0" collapsed="false">
      <c r="A13" s="8" t="n">
        <v>2</v>
      </c>
      <c r="B13" s="8" t="s">
        <v>245</v>
      </c>
      <c r="C13" s="8" t="s">
        <v>251</v>
      </c>
      <c r="D13" s="8" t="s">
        <v>237</v>
      </c>
      <c r="E13" s="9"/>
    </row>
    <row r="14" customFormat="false" ht="15" hidden="false" customHeight="true" outlineLevel="0" collapsed="false">
      <c r="A14" s="8" t="n">
        <v>2</v>
      </c>
      <c r="B14" s="8" t="s">
        <v>245</v>
      </c>
      <c r="C14" s="8" t="s">
        <v>252</v>
      </c>
      <c r="D14" s="8" t="s">
        <v>240</v>
      </c>
      <c r="E14" s="9"/>
    </row>
    <row r="15" customFormat="false" ht="15" hidden="false" customHeight="true" outlineLevel="0" collapsed="false">
      <c r="A15" s="8" t="n">
        <v>2</v>
      </c>
      <c r="B15" s="8" t="s">
        <v>245</v>
      </c>
      <c r="C15" s="8" t="s">
        <v>253</v>
      </c>
      <c r="D15" s="8" t="s">
        <v>243</v>
      </c>
      <c r="E15" s="9"/>
    </row>
    <row r="16" customFormat="false" ht="15" hidden="false" customHeight="true" outlineLevel="0" collapsed="false">
      <c r="A16" s="8" t="n">
        <v>2</v>
      </c>
      <c r="B16" s="8" t="s">
        <v>245</v>
      </c>
      <c r="C16" s="8" t="s">
        <v>254</v>
      </c>
      <c r="D16" s="8" t="s">
        <v>240</v>
      </c>
      <c r="E16" s="9"/>
    </row>
    <row r="17" customFormat="false" ht="15" hidden="false" customHeight="true" outlineLevel="0" collapsed="false">
      <c r="A17" s="8" t="n">
        <v>2</v>
      </c>
      <c r="B17" s="8" t="s">
        <v>245</v>
      </c>
      <c r="C17" s="8" t="s">
        <v>255</v>
      </c>
      <c r="D17" s="8" t="s">
        <v>243</v>
      </c>
      <c r="E17" s="9"/>
    </row>
    <row r="18" customFormat="false" ht="15" hidden="false" customHeight="true" outlineLevel="0" collapsed="false">
      <c r="A18" s="8" t="n">
        <v>3</v>
      </c>
      <c r="B18" s="8" t="s">
        <v>256</v>
      </c>
      <c r="C18" s="8" t="s">
        <v>257</v>
      </c>
      <c r="D18" s="8" t="s">
        <v>237</v>
      </c>
      <c r="E18" s="9"/>
    </row>
    <row r="19" customFormat="false" ht="15" hidden="false" customHeight="true" outlineLevel="0" collapsed="false">
      <c r="A19" s="8" t="n">
        <v>3</v>
      </c>
      <c r="B19" s="8" t="s">
        <v>256</v>
      </c>
      <c r="C19" s="8" t="s">
        <v>258</v>
      </c>
      <c r="D19" s="8" t="s">
        <v>237</v>
      </c>
      <c r="E19" s="9"/>
    </row>
    <row r="20" customFormat="false" ht="15" hidden="false" customHeight="true" outlineLevel="0" collapsed="false">
      <c r="A20" s="8" t="n">
        <v>3</v>
      </c>
      <c r="B20" s="8" t="s">
        <v>256</v>
      </c>
      <c r="C20" s="8" t="s">
        <v>259</v>
      </c>
      <c r="D20" s="8" t="s">
        <v>240</v>
      </c>
      <c r="E20" s="9"/>
    </row>
    <row r="21" customFormat="false" ht="15" hidden="false" customHeight="true" outlineLevel="0" collapsed="false">
      <c r="A21" s="8" t="n">
        <v>3</v>
      </c>
      <c r="B21" s="8" t="s">
        <v>256</v>
      </c>
      <c r="C21" s="8" t="s">
        <v>260</v>
      </c>
      <c r="D21" s="8" t="s">
        <v>240</v>
      </c>
      <c r="E21" s="9"/>
    </row>
    <row r="22" customFormat="false" ht="15" hidden="false" customHeight="true" outlineLevel="0" collapsed="false">
      <c r="A22" s="8" t="n">
        <v>3</v>
      </c>
      <c r="B22" s="8" t="s">
        <v>256</v>
      </c>
      <c r="C22" s="8" t="s">
        <v>261</v>
      </c>
      <c r="D22" s="8" t="s">
        <v>243</v>
      </c>
      <c r="E22" s="9"/>
    </row>
    <row r="23" customFormat="false" ht="15" hidden="false" customHeight="true" outlineLevel="0" collapsed="false">
      <c r="A23" s="8" t="n">
        <v>3</v>
      </c>
      <c r="B23" s="8" t="s">
        <v>256</v>
      </c>
      <c r="C23" s="8" t="s">
        <v>262</v>
      </c>
      <c r="D23" s="8" t="s">
        <v>243</v>
      </c>
      <c r="E23" s="9"/>
    </row>
    <row r="24" customFormat="false" ht="15" hidden="false" customHeight="true" outlineLevel="0" collapsed="false">
      <c r="A24" s="8" t="n">
        <v>3</v>
      </c>
      <c r="B24" s="8" t="s">
        <v>256</v>
      </c>
      <c r="C24" s="8" t="s">
        <v>263</v>
      </c>
      <c r="D24" s="8" t="s">
        <v>243</v>
      </c>
      <c r="E24" s="9"/>
    </row>
    <row r="25" customFormat="false" ht="15" hidden="false" customHeight="true" outlineLevel="0" collapsed="false">
      <c r="A25" s="8" t="n">
        <v>3</v>
      </c>
      <c r="B25" s="8" t="s">
        <v>256</v>
      </c>
      <c r="C25" s="8" t="s">
        <v>264</v>
      </c>
      <c r="D25" s="8" t="s">
        <v>243</v>
      </c>
      <c r="E25" s="9"/>
    </row>
    <row r="26" customFormat="false" ht="15" hidden="false" customHeight="true" outlineLevel="0" collapsed="false">
      <c r="A26" s="8" t="n">
        <v>3</v>
      </c>
      <c r="B26" s="8" t="s">
        <v>256</v>
      </c>
      <c r="C26" s="8" t="s">
        <v>265</v>
      </c>
      <c r="D26" s="8" t="s">
        <v>243</v>
      </c>
      <c r="E26" s="9"/>
    </row>
    <row r="27" customFormat="false" ht="15" hidden="false" customHeight="true" outlineLevel="0" collapsed="false">
      <c r="A27" s="8" t="n">
        <v>3</v>
      </c>
      <c r="B27" s="8" t="s">
        <v>256</v>
      </c>
      <c r="C27" s="8" t="s">
        <v>266</v>
      </c>
      <c r="D27" s="8" t="s">
        <v>243</v>
      </c>
      <c r="E27" s="9"/>
    </row>
    <row r="28" customFormat="false" ht="15" hidden="false" customHeight="true" outlineLevel="0" collapsed="false">
      <c r="A28" s="8" t="n">
        <v>4</v>
      </c>
      <c r="B28" s="8" t="s">
        <v>267</v>
      </c>
      <c r="C28" s="8" t="s">
        <v>268</v>
      </c>
      <c r="D28" s="8" t="s">
        <v>237</v>
      </c>
      <c r="E28" s="9"/>
    </row>
    <row r="29" customFormat="false" ht="15" hidden="false" customHeight="true" outlineLevel="0" collapsed="false">
      <c r="A29" s="8" t="n">
        <v>4</v>
      </c>
      <c r="B29" s="8" t="s">
        <v>267</v>
      </c>
      <c r="C29" s="8" t="s">
        <v>269</v>
      </c>
      <c r="D29" s="8" t="s">
        <v>240</v>
      </c>
      <c r="E29" s="9"/>
    </row>
    <row r="30" customFormat="false" ht="15" hidden="false" customHeight="true" outlineLevel="0" collapsed="false">
      <c r="A30" s="8" t="n">
        <v>4</v>
      </c>
      <c r="B30" s="8" t="s">
        <v>267</v>
      </c>
      <c r="C30" s="8" t="s">
        <v>270</v>
      </c>
      <c r="D30" s="8" t="s">
        <v>240</v>
      </c>
      <c r="E30" s="9"/>
    </row>
    <row r="31" customFormat="false" ht="15" hidden="false" customHeight="true" outlineLevel="0" collapsed="false">
      <c r="A31" s="8" t="n">
        <v>4</v>
      </c>
      <c r="B31" s="8" t="s">
        <v>267</v>
      </c>
      <c r="C31" s="8" t="s">
        <v>271</v>
      </c>
      <c r="D31" s="8" t="s">
        <v>240</v>
      </c>
      <c r="E31" s="9"/>
    </row>
    <row r="32" customFormat="false" ht="15" hidden="false" customHeight="true" outlineLevel="0" collapsed="false">
      <c r="A32" s="8" t="n">
        <v>4</v>
      </c>
      <c r="B32" s="8" t="s">
        <v>267</v>
      </c>
      <c r="C32" s="8" t="s">
        <v>272</v>
      </c>
      <c r="D32" s="8" t="s">
        <v>243</v>
      </c>
      <c r="E32" s="9"/>
    </row>
    <row r="33" customFormat="false" ht="15" hidden="false" customHeight="true" outlineLevel="0" collapsed="false">
      <c r="A33" s="8" t="n">
        <v>4</v>
      </c>
      <c r="B33" s="8" t="s">
        <v>267</v>
      </c>
      <c r="C33" s="8" t="s">
        <v>273</v>
      </c>
      <c r="D33" s="8" t="s">
        <v>243</v>
      </c>
      <c r="E33" s="9"/>
    </row>
    <row r="34" customFormat="false" ht="15" hidden="false" customHeight="true" outlineLevel="0" collapsed="false">
      <c r="A34" s="8" t="n">
        <v>4</v>
      </c>
      <c r="B34" s="8" t="s">
        <v>267</v>
      </c>
      <c r="C34" s="8" t="s">
        <v>274</v>
      </c>
      <c r="D34" s="8" t="s">
        <v>240</v>
      </c>
      <c r="E34" s="9"/>
    </row>
    <row r="35" customFormat="false" ht="15" hidden="false" customHeight="true" outlineLevel="0" collapsed="false">
      <c r="A35" s="8" t="n">
        <v>4</v>
      </c>
      <c r="B35" s="8" t="s">
        <v>267</v>
      </c>
      <c r="C35" s="8" t="s">
        <v>275</v>
      </c>
      <c r="D35" s="8" t="s">
        <v>240</v>
      </c>
      <c r="E35" s="9"/>
    </row>
    <row r="36" customFormat="false" ht="15" hidden="false" customHeight="true" outlineLevel="0" collapsed="false">
      <c r="A36" s="8" t="n">
        <v>4</v>
      </c>
      <c r="B36" s="8" t="s">
        <v>267</v>
      </c>
      <c r="C36" s="8" t="s">
        <v>276</v>
      </c>
      <c r="D36" s="8" t="s">
        <v>243</v>
      </c>
      <c r="E36" s="9"/>
    </row>
    <row r="37" customFormat="false" ht="15" hidden="false" customHeight="true" outlineLevel="0" collapsed="false">
      <c r="A37" s="8" t="n">
        <v>4</v>
      </c>
      <c r="B37" s="8" t="s">
        <v>267</v>
      </c>
      <c r="C37" s="8" t="s">
        <v>159</v>
      </c>
      <c r="D37" s="8" t="s">
        <v>243</v>
      </c>
      <c r="E37" s="9"/>
    </row>
    <row r="38" customFormat="false" ht="15" hidden="false" customHeight="true" outlineLevel="0" collapsed="false">
      <c r="A38" s="8" t="n">
        <v>4</v>
      </c>
      <c r="B38" s="8" t="s">
        <v>267</v>
      </c>
      <c r="C38" s="8" t="s">
        <v>277</v>
      </c>
      <c r="D38" s="8" t="s">
        <v>243</v>
      </c>
      <c r="E38" s="9"/>
    </row>
    <row r="39" customFormat="false" ht="15" hidden="false" customHeight="true" outlineLevel="0" collapsed="false">
      <c r="A39" s="8" t="n">
        <v>4</v>
      </c>
      <c r="B39" s="8" t="s">
        <v>267</v>
      </c>
      <c r="C39" s="8" t="s">
        <v>278</v>
      </c>
      <c r="D39" s="8" t="s">
        <v>243</v>
      </c>
      <c r="E39" s="9"/>
    </row>
    <row r="40" customFormat="false" ht="23.25" hidden="false" customHeight="true" outlineLevel="0" collapsed="false">
      <c r="A40" s="8" t="n">
        <v>5</v>
      </c>
      <c r="B40" s="8" t="s">
        <v>279</v>
      </c>
      <c r="C40" s="8" t="s">
        <v>280</v>
      </c>
      <c r="D40" s="8" t="s">
        <v>237</v>
      </c>
      <c r="E40" s="9"/>
    </row>
    <row r="41" customFormat="false" ht="23.25" hidden="false" customHeight="true" outlineLevel="0" collapsed="false">
      <c r="A41" s="8" t="n">
        <v>5</v>
      </c>
      <c r="B41" s="8" t="s">
        <v>279</v>
      </c>
      <c r="C41" s="8" t="s">
        <v>281</v>
      </c>
      <c r="D41" s="8" t="s">
        <v>240</v>
      </c>
      <c r="E41" s="9"/>
    </row>
    <row r="42" customFormat="false" ht="23.25" hidden="false" customHeight="true" outlineLevel="0" collapsed="false">
      <c r="A42" s="8" t="n">
        <v>5</v>
      </c>
      <c r="B42" s="8" t="s">
        <v>279</v>
      </c>
      <c r="C42" s="8" t="s">
        <v>282</v>
      </c>
      <c r="D42" s="8" t="s">
        <v>240</v>
      </c>
      <c r="E42" s="9"/>
    </row>
    <row r="43" customFormat="false" ht="23.25" hidden="false" customHeight="true" outlineLevel="0" collapsed="false">
      <c r="A43" s="8" t="n">
        <v>5</v>
      </c>
      <c r="B43" s="8" t="s">
        <v>279</v>
      </c>
      <c r="C43" s="8" t="s">
        <v>283</v>
      </c>
      <c r="D43" s="8" t="s">
        <v>240</v>
      </c>
      <c r="E43" s="9"/>
    </row>
    <row r="44" customFormat="false" ht="23.25" hidden="false" customHeight="true" outlineLevel="0" collapsed="false">
      <c r="A44" s="8" t="n">
        <v>5</v>
      </c>
      <c r="B44" s="8" t="s">
        <v>279</v>
      </c>
      <c r="C44" s="8" t="s">
        <v>161</v>
      </c>
      <c r="D44" s="8" t="s">
        <v>243</v>
      </c>
      <c r="E44" s="9"/>
    </row>
    <row r="45" customFormat="false" ht="23.25" hidden="false" customHeight="true" outlineLevel="0" collapsed="false">
      <c r="A45" s="8" t="n">
        <v>5</v>
      </c>
      <c r="B45" s="8" t="s">
        <v>279</v>
      </c>
      <c r="C45" s="8" t="s">
        <v>284</v>
      </c>
      <c r="D45" s="8" t="s">
        <v>243</v>
      </c>
      <c r="E45" s="9"/>
    </row>
    <row r="46" customFormat="false" ht="23.25" hidden="false" customHeight="true" outlineLevel="0" collapsed="false">
      <c r="A46" s="8" t="n">
        <v>5</v>
      </c>
      <c r="B46" s="8" t="s">
        <v>279</v>
      </c>
      <c r="C46" s="8" t="s">
        <v>285</v>
      </c>
      <c r="D46" s="8" t="s">
        <v>243</v>
      </c>
      <c r="E46" s="9"/>
    </row>
  </sheetData>
  <autoFilter ref="A1:E46"/>
  <dataValidations count="1">
    <dataValidation allowBlank="true" error="Choose Yes or No" errorStyle="stop" errorTitle="Invalid entry" operator="between" showDropDown="false" showErrorMessage="false" showInputMessage="false" sqref="E2:E46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6"/>
    <col collapsed="false" customWidth="true" hidden="false" outlineLevel="0" max="3" min="3" style="1" width="34"/>
    <col collapsed="false" customWidth="true" hidden="false" outlineLevel="0" max="4" min="4" style="1" width="52"/>
    <col collapsed="false" customWidth="true" hidden="false" outlineLevel="0" max="5" min="5" style="1" width="11"/>
    <col collapsed="false" customWidth="true" hidden="false" outlineLevel="0" max="7" min="6" style="1" width="24"/>
    <col collapsed="false" customWidth="true" hidden="false" outlineLevel="0" max="8" min="8" style="1" width="12"/>
    <col collapsed="false" customWidth="true" hidden="false" outlineLevel="0" max="9" min="9" style="1" width="13"/>
    <col collapsed="false" customWidth="true" hidden="false" outlineLevel="0" max="10" min="10" style="1" width="11"/>
  </cols>
  <sheetData>
    <row r="1" customFormat="false" ht="27.75" hidden="false" customHeight="true" outlineLevel="0" collapsed="false">
      <c r="A1" s="7" t="s">
        <v>27</v>
      </c>
      <c r="B1" s="7" t="s">
        <v>286</v>
      </c>
      <c r="C1" s="7" t="s">
        <v>287</v>
      </c>
      <c r="D1" s="7" t="s">
        <v>288</v>
      </c>
      <c r="E1" s="7" t="s">
        <v>289</v>
      </c>
      <c r="F1" s="7" t="s">
        <v>290</v>
      </c>
      <c r="G1" s="7" t="s">
        <v>291</v>
      </c>
      <c r="H1" s="7" t="s">
        <v>292</v>
      </c>
      <c r="I1" s="7" t="s">
        <v>293</v>
      </c>
      <c r="J1" s="7" t="s">
        <v>294</v>
      </c>
    </row>
    <row r="2" customFormat="false" ht="23.25" hidden="false" customHeight="true" outlineLevel="0" collapsed="false">
      <c r="A2" s="8" t="s">
        <v>34</v>
      </c>
      <c r="B2" s="8" t="s">
        <v>35</v>
      </c>
      <c r="C2" s="8" t="s">
        <v>295</v>
      </c>
      <c r="D2" s="8" t="s">
        <v>296</v>
      </c>
      <c r="E2" s="8" t="s">
        <v>297</v>
      </c>
      <c r="F2" s="8" t="s">
        <v>298</v>
      </c>
      <c r="G2" s="8" t="s">
        <v>299</v>
      </c>
      <c r="H2" s="10"/>
      <c r="I2" s="10"/>
      <c r="J2" s="11" t="str">
        <f aca="false">IF(OR(H2="",I2="",I2=0),"",MIN(1,H2/I2))</f>
        <v/>
      </c>
    </row>
    <row r="3" customFormat="false" ht="23.25" hidden="false" customHeight="true" outlineLevel="0" collapsed="false">
      <c r="A3" s="8" t="s">
        <v>34</v>
      </c>
      <c r="B3" s="8" t="s">
        <v>35</v>
      </c>
      <c r="C3" s="8" t="s">
        <v>300</v>
      </c>
      <c r="D3" s="8" t="s">
        <v>301</v>
      </c>
      <c r="E3" s="8" t="s">
        <v>297</v>
      </c>
      <c r="F3" s="8" t="s">
        <v>302</v>
      </c>
      <c r="G3" s="8" t="s">
        <v>303</v>
      </c>
      <c r="H3" s="10"/>
      <c r="I3" s="10"/>
      <c r="J3" s="11" t="str">
        <f aca="false">IF(OR(H3="",I3="",I3=0),"",MIN(1,H3/I3))</f>
        <v/>
      </c>
    </row>
    <row r="4" customFormat="false" ht="23.25" hidden="false" customHeight="true" outlineLevel="0" collapsed="false">
      <c r="A4" s="8" t="s">
        <v>34</v>
      </c>
      <c r="B4" s="8" t="s">
        <v>35</v>
      </c>
      <c r="C4" s="8" t="s">
        <v>304</v>
      </c>
      <c r="D4" s="8" t="s">
        <v>305</v>
      </c>
      <c r="E4" s="8" t="s">
        <v>297</v>
      </c>
      <c r="F4" s="8" t="s">
        <v>306</v>
      </c>
      <c r="G4" s="8" t="s">
        <v>307</v>
      </c>
      <c r="H4" s="10"/>
      <c r="I4" s="10"/>
      <c r="J4" s="11" t="str">
        <f aca="false">IF(OR(H4="",I4="",I4=0),"",MIN(1,H4/I4))</f>
        <v/>
      </c>
    </row>
    <row r="5" customFormat="false" ht="23.25" hidden="false" customHeight="true" outlineLevel="0" collapsed="false">
      <c r="A5" s="8" t="s">
        <v>34</v>
      </c>
      <c r="B5" s="8" t="s">
        <v>35</v>
      </c>
      <c r="C5" s="8" t="s">
        <v>308</v>
      </c>
      <c r="D5" s="8" t="s">
        <v>309</v>
      </c>
      <c r="E5" s="8" t="s">
        <v>297</v>
      </c>
      <c r="F5" s="8" t="s">
        <v>310</v>
      </c>
      <c r="G5" s="8" t="s">
        <v>311</v>
      </c>
      <c r="H5" s="10"/>
      <c r="I5" s="10"/>
      <c r="J5" s="11" t="str">
        <f aca="false">IF(OR(H5="",I5="",I5=0),"",MIN(1,H5/I5))</f>
        <v/>
      </c>
    </row>
    <row r="6" customFormat="false" ht="23.25" hidden="false" customHeight="true" outlineLevel="0" collapsed="false">
      <c r="A6" s="8" t="s">
        <v>34</v>
      </c>
      <c r="B6" s="8" t="s">
        <v>49</v>
      </c>
      <c r="C6" s="8" t="s">
        <v>312</v>
      </c>
      <c r="D6" s="8" t="s">
        <v>313</v>
      </c>
      <c r="E6" s="8" t="s">
        <v>297</v>
      </c>
      <c r="F6" s="8" t="s">
        <v>314</v>
      </c>
      <c r="G6" s="8" t="s">
        <v>315</v>
      </c>
      <c r="H6" s="10"/>
      <c r="I6" s="10"/>
      <c r="J6" s="11" t="str">
        <f aca="false">IF(OR(H6="",I6="",I6=0),"",MIN(1,H6/I6))</f>
        <v/>
      </c>
    </row>
    <row r="7" customFormat="false" ht="15" hidden="false" customHeight="true" outlineLevel="0" collapsed="false">
      <c r="A7" s="8" t="s">
        <v>34</v>
      </c>
      <c r="B7" s="8" t="s">
        <v>49</v>
      </c>
      <c r="C7" s="8" t="s">
        <v>316</v>
      </c>
      <c r="D7" s="8" t="s">
        <v>317</v>
      </c>
      <c r="E7" s="8" t="s">
        <v>297</v>
      </c>
      <c r="F7" s="8" t="s">
        <v>318</v>
      </c>
      <c r="G7" s="8" t="s">
        <v>319</v>
      </c>
      <c r="H7" s="10"/>
      <c r="I7" s="10"/>
      <c r="J7" s="11" t="str">
        <f aca="false">IF(OR(H7="",I7="",I7=0),"",MIN(1,H7/I7))</f>
        <v/>
      </c>
    </row>
    <row r="8" customFormat="false" ht="15" hidden="false" customHeight="true" outlineLevel="0" collapsed="false">
      <c r="A8" s="8" t="s">
        <v>34</v>
      </c>
      <c r="B8" s="8" t="s">
        <v>49</v>
      </c>
      <c r="C8" s="8" t="s">
        <v>320</v>
      </c>
      <c r="D8" s="8" t="s">
        <v>321</v>
      </c>
      <c r="E8" s="8" t="s">
        <v>297</v>
      </c>
      <c r="F8" s="8" t="s">
        <v>322</v>
      </c>
      <c r="G8" s="8" t="s">
        <v>323</v>
      </c>
      <c r="H8" s="10"/>
      <c r="I8" s="10"/>
      <c r="J8" s="11" t="str">
        <f aca="false">IF(OR(H8="",I8="",I8=0),"",MIN(1,H8/I8))</f>
        <v/>
      </c>
    </row>
    <row r="9" customFormat="false" ht="15" hidden="false" customHeight="true" outlineLevel="0" collapsed="false">
      <c r="A9" s="8" t="s">
        <v>34</v>
      </c>
      <c r="B9" s="8" t="s">
        <v>49</v>
      </c>
      <c r="C9" s="8" t="s">
        <v>324</v>
      </c>
      <c r="D9" s="8" t="s">
        <v>325</v>
      </c>
      <c r="E9" s="8" t="s">
        <v>297</v>
      </c>
      <c r="F9" s="8" t="s">
        <v>326</v>
      </c>
      <c r="G9" s="8" t="s">
        <v>327</v>
      </c>
      <c r="H9" s="10"/>
      <c r="I9" s="10"/>
      <c r="J9" s="11" t="str">
        <f aca="false">IF(OR(H9="",I9="",I9=0),"",MIN(1,H9/I9))</f>
        <v/>
      </c>
    </row>
    <row r="10" customFormat="false" ht="23.25" hidden="false" customHeight="true" outlineLevel="0" collapsed="false">
      <c r="A10" s="8" t="s">
        <v>34</v>
      </c>
      <c r="B10" s="8" t="s">
        <v>49</v>
      </c>
      <c r="C10" s="8" t="s">
        <v>328</v>
      </c>
      <c r="D10" s="8" t="s">
        <v>329</v>
      </c>
      <c r="E10" s="8" t="s">
        <v>297</v>
      </c>
      <c r="F10" s="8" t="s">
        <v>330</v>
      </c>
      <c r="G10" s="8" t="s">
        <v>331</v>
      </c>
      <c r="H10" s="10"/>
      <c r="I10" s="10"/>
      <c r="J10" s="11" t="str">
        <f aca="false">IF(OR(H10="",I10="",I10=0),"",MIN(1,H10/I10))</f>
        <v/>
      </c>
    </row>
    <row r="11" customFormat="false" ht="15" hidden="false" customHeight="true" outlineLevel="0" collapsed="false">
      <c r="A11" s="8" t="s">
        <v>34</v>
      </c>
      <c r="B11" s="8" t="s">
        <v>332</v>
      </c>
      <c r="C11" s="8" t="s">
        <v>333</v>
      </c>
      <c r="D11" s="8" t="s">
        <v>334</v>
      </c>
      <c r="E11" s="8" t="s">
        <v>297</v>
      </c>
      <c r="F11" s="8" t="s">
        <v>335</v>
      </c>
      <c r="G11" s="8" t="s">
        <v>336</v>
      </c>
      <c r="H11" s="10"/>
      <c r="I11" s="10"/>
      <c r="J11" s="11" t="str">
        <f aca="false">IF(OR(H11="",I11="",I11=0),"",MIN(1,H11/I11))</f>
        <v/>
      </c>
    </row>
    <row r="12" customFormat="false" ht="23.25" hidden="false" customHeight="true" outlineLevel="0" collapsed="false">
      <c r="A12" s="8" t="s">
        <v>34</v>
      </c>
      <c r="B12" s="8" t="s">
        <v>332</v>
      </c>
      <c r="C12" s="8" t="s">
        <v>337</v>
      </c>
      <c r="D12" s="8" t="s">
        <v>338</v>
      </c>
      <c r="E12" s="8" t="s">
        <v>297</v>
      </c>
      <c r="F12" s="8" t="s">
        <v>339</v>
      </c>
      <c r="G12" s="8" t="s">
        <v>340</v>
      </c>
      <c r="H12" s="10"/>
      <c r="I12" s="10"/>
      <c r="J12" s="11" t="str">
        <f aca="false">IF(OR(H12="",I12="",I12=0),"",MIN(1,H12/I12))</f>
        <v/>
      </c>
    </row>
    <row r="13" customFormat="false" ht="15" hidden="false" customHeight="true" outlineLevel="0" collapsed="false">
      <c r="A13" s="8" t="s">
        <v>34</v>
      </c>
      <c r="B13" s="8" t="s">
        <v>332</v>
      </c>
      <c r="C13" s="8" t="s">
        <v>341</v>
      </c>
      <c r="D13" s="8" t="s">
        <v>342</v>
      </c>
      <c r="E13" s="8" t="s">
        <v>297</v>
      </c>
      <c r="F13" s="8" t="s">
        <v>343</v>
      </c>
      <c r="G13" s="8" t="s">
        <v>344</v>
      </c>
      <c r="H13" s="10"/>
      <c r="I13" s="10"/>
      <c r="J13" s="11" t="str">
        <f aca="false">IF(OR(H13="",I13="",I13=0),"",MIN(1,H13/I13))</f>
        <v/>
      </c>
    </row>
    <row r="14" customFormat="false" ht="15" hidden="false" customHeight="true" outlineLevel="0" collapsed="false">
      <c r="A14" s="8" t="s">
        <v>34</v>
      </c>
      <c r="B14" s="8" t="s">
        <v>332</v>
      </c>
      <c r="C14" s="8" t="s">
        <v>345</v>
      </c>
      <c r="D14" s="8" t="s">
        <v>346</v>
      </c>
      <c r="E14" s="8" t="s">
        <v>297</v>
      </c>
      <c r="F14" s="8" t="s">
        <v>347</v>
      </c>
      <c r="G14" s="8" t="s">
        <v>348</v>
      </c>
      <c r="H14" s="10"/>
      <c r="I14" s="10"/>
      <c r="J14" s="11" t="str">
        <f aca="false">IF(OR(H14="",I14="",I14=0),"",MIN(1,H14/I14))</f>
        <v/>
      </c>
    </row>
    <row r="15" customFormat="false" ht="23.25" hidden="false" customHeight="true" outlineLevel="0" collapsed="false">
      <c r="A15" s="8" t="s">
        <v>34</v>
      </c>
      <c r="B15" s="8" t="s">
        <v>332</v>
      </c>
      <c r="C15" s="8" t="s">
        <v>349</v>
      </c>
      <c r="D15" s="8" t="s">
        <v>350</v>
      </c>
      <c r="E15" s="8" t="s">
        <v>297</v>
      </c>
      <c r="F15" s="8" t="s">
        <v>351</v>
      </c>
      <c r="G15" s="8" t="s">
        <v>352</v>
      </c>
      <c r="H15" s="10"/>
      <c r="I15" s="10"/>
      <c r="J15" s="11" t="str">
        <f aca="false">IF(OR(H15="",I15="",I15=0),"",MIN(1,H15/I15))</f>
        <v/>
      </c>
    </row>
    <row r="16" customFormat="false" ht="23.25" hidden="false" customHeight="true" outlineLevel="0" collapsed="false">
      <c r="A16" s="8" t="s">
        <v>34</v>
      </c>
      <c r="B16" s="8" t="s">
        <v>332</v>
      </c>
      <c r="C16" s="8" t="s">
        <v>353</v>
      </c>
      <c r="D16" s="8" t="s">
        <v>354</v>
      </c>
      <c r="E16" s="8" t="s">
        <v>297</v>
      </c>
      <c r="F16" s="8" t="s">
        <v>355</v>
      </c>
      <c r="G16" s="8" t="s">
        <v>356</v>
      </c>
      <c r="H16" s="10"/>
      <c r="I16" s="10"/>
      <c r="J16" s="11" t="str">
        <f aca="false">IF(OR(H16="",I16="",I16=0),"",MIN(1,H16/I16))</f>
        <v/>
      </c>
    </row>
    <row r="17" customFormat="false" ht="23.25" hidden="false" customHeight="true" outlineLevel="0" collapsed="false">
      <c r="A17" s="8" t="s">
        <v>34</v>
      </c>
      <c r="B17" s="8" t="s">
        <v>332</v>
      </c>
      <c r="C17" s="8" t="s">
        <v>357</v>
      </c>
      <c r="D17" s="8" t="s">
        <v>358</v>
      </c>
      <c r="E17" s="8" t="s">
        <v>297</v>
      </c>
      <c r="F17" s="8" t="s">
        <v>359</v>
      </c>
      <c r="G17" s="8" t="s">
        <v>360</v>
      </c>
      <c r="H17" s="10"/>
      <c r="I17" s="10"/>
      <c r="J17" s="11" t="str">
        <f aca="false">IF(OR(H17="",I17="",I17=0),"",MIN(1,H17/I17))</f>
        <v/>
      </c>
    </row>
    <row r="18" customFormat="false" ht="23.25" hidden="false" customHeight="true" outlineLevel="0" collapsed="false">
      <c r="A18" s="8" t="s">
        <v>34</v>
      </c>
      <c r="B18" s="8" t="s">
        <v>332</v>
      </c>
      <c r="C18" s="8" t="s">
        <v>361</v>
      </c>
      <c r="D18" s="8" t="s">
        <v>362</v>
      </c>
      <c r="E18" s="8" t="s">
        <v>297</v>
      </c>
      <c r="F18" s="8" t="s">
        <v>363</v>
      </c>
      <c r="G18" s="8" t="s">
        <v>364</v>
      </c>
      <c r="H18" s="10"/>
      <c r="I18" s="10"/>
      <c r="J18" s="11" t="str">
        <f aca="false">IF(OR(H18="",I18="",I18=0),"",MIN(1,H18/I18))</f>
        <v/>
      </c>
    </row>
    <row r="19" customFormat="false" ht="23.25" hidden="false" customHeight="true" outlineLevel="0" collapsed="false">
      <c r="A19" s="8" t="s">
        <v>34</v>
      </c>
      <c r="B19" s="8" t="s">
        <v>332</v>
      </c>
      <c r="C19" s="8" t="s">
        <v>365</v>
      </c>
      <c r="D19" s="8" t="s">
        <v>366</v>
      </c>
      <c r="E19" s="8" t="s">
        <v>297</v>
      </c>
      <c r="F19" s="8" t="s">
        <v>367</v>
      </c>
      <c r="G19" s="8" t="s">
        <v>368</v>
      </c>
      <c r="H19" s="10"/>
      <c r="I19" s="10"/>
      <c r="J19" s="11" t="str">
        <f aca="false">IF(OR(H19="",I19="",I19=0),"",MIN(1,H19/I19))</f>
        <v/>
      </c>
    </row>
    <row r="20" customFormat="false" ht="15" hidden="false" customHeight="true" outlineLevel="0" collapsed="false">
      <c r="A20" s="8" t="s">
        <v>34</v>
      </c>
      <c r="B20" s="8" t="s">
        <v>332</v>
      </c>
      <c r="C20" s="8" t="s">
        <v>369</v>
      </c>
      <c r="D20" s="8" t="s">
        <v>370</v>
      </c>
      <c r="E20" s="8" t="s">
        <v>297</v>
      </c>
      <c r="F20" s="8" t="s">
        <v>371</v>
      </c>
      <c r="G20" s="8" t="s">
        <v>331</v>
      </c>
      <c r="H20" s="10"/>
      <c r="I20" s="10"/>
      <c r="J20" s="11" t="str">
        <f aca="false">IF(OR(H20="",I20="",I20=0),"",MIN(1,H20/I20))</f>
        <v/>
      </c>
    </row>
    <row r="21" customFormat="false" ht="15" hidden="false" customHeight="true" outlineLevel="0" collapsed="false">
      <c r="A21" s="8" t="s">
        <v>34</v>
      </c>
      <c r="B21" s="8" t="s">
        <v>83</v>
      </c>
      <c r="C21" s="8" t="s">
        <v>372</v>
      </c>
      <c r="D21" s="8" t="s">
        <v>373</v>
      </c>
      <c r="E21" s="8" t="s">
        <v>297</v>
      </c>
      <c r="F21" s="8" t="s">
        <v>374</v>
      </c>
      <c r="G21" s="8" t="s">
        <v>375</v>
      </c>
      <c r="H21" s="10"/>
      <c r="I21" s="10"/>
      <c r="J21" s="11" t="str">
        <f aca="false">IF(OR(H21="",I21="",I21=0),"",MIN(1,H21/I21))</f>
        <v/>
      </c>
    </row>
    <row r="22" customFormat="false" ht="23.25" hidden="false" customHeight="true" outlineLevel="0" collapsed="false">
      <c r="A22" s="8" t="s">
        <v>34</v>
      </c>
      <c r="B22" s="8" t="s">
        <v>83</v>
      </c>
      <c r="C22" s="8" t="s">
        <v>376</v>
      </c>
      <c r="D22" s="8" t="s">
        <v>377</v>
      </c>
      <c r="E22" s="8" t="s">
        <v>297</v>
      </c>
      <c r="F22" s="8" t="s">
        <v>378</v>
      </c>
      <c r="G22" s="8" t="s">
        <v>375</v>
      </c>
      <c r="H22" s="10"/>
      <c r="I22" s="10"/>
      <c r="J22" s="11" t="str">
        <f aca="false">IF(OR(H22="",I22="",I22=0),"",MIN(1,H22/I22))</f>
        <v/>
      </c>
    </row>
    <row r="23" customFormat="false" ht="15" hidden="false" customHeight="true" outlineLevel="0" collapsed="false">
      <c r="A23" s="8" t="s">
        <v>34</v>
      </c>
      <c r="B23" s="8" t="s">
        <v>83</v>
      </c>
      <c r="C23" s="8" t="s">
        <v>379</v>
      </c>
      <c r="D23" s="8" t="s">
        <v>380</v>
      </c>
      <c r="E23" s="8" t="s">
        <v>297</v>
      </c>
      <c r="F23" s="8" t="s">
        <v>381</v>
      </c>
      <c r="G23" s="8" t="s">
        <v>375</v>
      </c>
      <c r="H23" s="10"/>
      <c r="I23" s="10"/>
      <c r="J23" s="11" t="str">
        <f aca="false">IF(OR(H23="",I23="",I23=0),"",MIN(1,H23/I23))</f>
        <v/>
      </c>
    </row>
    <row r="24" customFormat="false" ht="23.25" hidden="false" customHeight="true" outlineLevel="0" collapsed="false">
      <c r="A24" s="8" t="s">
        <v>34</v>
      </c>
      <c r="B24" s="8" t="s">
        <v>83</v>
      </c>
      <c r="C24" s="8" t="s">
        <v>382</v>
      </c>
      <c r="D24" s="8" t="s">
        <v>383</v>
      </c>
      <c r="E24" s="8" t="s">
        <v>297</v>
      </c>
      <c r="F24" s="8" t="s">
        <v>384</v>
      </c>
      <c r="G24" s="8" t="s">
        <v>375</v>
      </c>
      <c r="H24" s="10"/>
      <c r="I24" s="10"/>
      <c r="J24" s="11" t="str">
        <f aca="false">IF(OR(H24="",I24="",I24=0),"",MIN(1,H24/I24))</f>
        <v/>
      </c>
    </row>
    <row r="25" customFormat="false" ht="15" hidden="false" customHeight="true" outlineLevel="0" collapsed="false">
      <c r="A25" s="8" t="s">
        <v>34</v>
      </c>
      <c r="B25" s="8" t="s">
        <v>83</v>
      </c>
      <c r="C25" s="8" t="s">
        <v>385</v>
      </c>
      <c r="D25" s="8" t="s">
        <v>386</v>
      </c>
      <c r="E25" s="8" t="s">
        <v>297</v>
      </c>
      <c r="F25" s="8" t="s">
        <v>387</v>
      </c>
      <c r="G25" s="8" t="s">
        <v>375</v>
      </c>
      <c r="H25" s="10"/>
      <c r="I25" s="10"/>
      <c r="J25" s="11" t="str">
        <f aca="false">IF(OR(H25="",I25="",I25=0),"",MIN(1,H25/I25))</f>
        <v/>
      </c>
    </row>
    <row r="26" customFormat="false" ht="23.25" hidden="false" customHeight="true" outlineLevel="0" collapsed="false">
      <c r="A26" s="8" t="s">
        <v>34</v>
      </c>
      <c r="B26" s="8" t="s">
        <v>83</v>
      </c>
      <c r="C26" s="8" t="s">
        <v>388</v>
      </c>
      <c r="D26" s="8" t="s">
        <v>389</v>
      </c>
      <c r="E26" s="8" t="s">
        <v>297</v>
      </c>
      <c r="F26" s="8" t="s">
        <v>390</v>
      </c>
      <c r="G26" s="8" t="s">
        <v>375</v>
      </c>
      <c r="H26" s="10"/>
      <c r="I26" s="10"/>
      <c r="J26" s="11" t="str">
        <f aca="false">IF(OR(H26="",I26="",I26=0),"",MIN(1,H26/I26))</f>
        <v/>
      </c>
    </row>
    <row r="27" customFormat="false" ht="23.25" hidden="false" customHeight="true" outlineLevel="0" collapsed="false">
      <c r="A27" s="8" t="s">
        <v>34</v>
      </c>
      <c r="B27" s="8" t="s">
        <v>83</v>
      </c>
      <c r="C27" s="8" t="s">
        <v>391</v>
      </c>
      <c r="D27" s="8" t="s">
        <v>392</v>
      </c>
      <c r="E27" s="8" t="s">
        <v>297</v>
      </c>
      <c r="F27" s="8" t="s">
        <v>393</v>
      </c>
      <c r="G27" s="8" t="s">
        <v>375</v>
      </c>
      <c r="H27" s="10"/>
      <c r="I27" s="10"/>
      <c r="J27" s="11" t="str">
        <f aca="false">IF(OR(H27="",I27="",I27=0),"",MIN(1,H27/I27))</f>
        <v/>
      </c>
    </row>
    <row r="28" customFormat="false" ht="23.25" hidden="false" customHeight="true" outlineLevel="0" collapsed="false">
      <c r="A28" s="8" t="s">
        <v>34</v>
      </c>
      <c r="B28" s="8" t="s">
        <v>83</v>
      </c>
      <c r="C28" s="8" t="s">
        <v>394</v>
      </c>
      <c r="D28" s="8" t="s">
        <v>395</v>
      </c>
      <c r="E28" s="8" t="s">
        <v>297</v>
      </c>
      <c r="F28" s="8" t="s">
        <v>396</v>
      </c>
      <c r="G28" s="8" t="s">
        <v>375</v>
      </c>
      <c r="H28" s="10"/>
      <c r="I28" s="10"/>
      <c r="J28" s="11" t="str">
        <f aca="false">IF(OR(H28="",I28="",I28=0),"",MIN(1,H28/I28))</f>
        <v/>
      </c>
    </row>
    <row r="29" customFormat="false" ht="15" hidden="false" customHeight="true" outlineLevel="0" collapsed="false">
      <c r="A29" s="8" t="s">
        <v>102</v>
      </c>
      <c r="B29" s="8" t="s">
        <v>103</v>
      </c>
      <c r="C29" s="8" t="s">
        <v>397</v>
      </c>
      <c r="D29" s="8" t="s">
        <v>398</v>
      </c>
      <c r="E29" s="8" t="s">
        <v>297</v>
      </c>
      <c r="F29" s="8" t="s">
        <v>399</v>
      </c>
      <c r="G29" s="8" t="s">
        <v>400</v>
      </c>
      <c r="H29" s="10"/>
      <c r="I29" s="10"/>
      <c r="J29" s="11" t="str">
        <f aca="false">IF(OR(H29="",I29="",I29=0),"",MIN(1,H29/I29))</f>
        <v/>
      </c>
    </row>
    <row r="30" customFormat="false" ht="23.25" hidden="false" customHeight="true" outlineLevel="0" collapsed="false">
      <c r="A30" s="8" t="s">
        <v>102</v>
      </c>
      <c r="B30" s="8" t="s">
        <v>103</v>
      </c>
      <c r="C30" s="8" t="s">
        <v>401</v>
      </c>
      <c r="D30" s="8" t="s">
        <v>402</v>
      </c>
      <c r="E30" s="8" t="s">
        <v>297</v>
      </c>
      <c r="F30" s="8" t="s">
        <v>403</v>
      </c>
      <c r="G30" s="8" t="s">
        <v>404</v>
      </c>
      <c r="H30" s="10"/>
      <c r="I30" s="10"/>
      <c r="J30" s="11" t="str">
        <f aca="false">IF(OR(H30="",I30="",I30=0),"",MIN(1,H30/I30))</f>
        <v/>
      </c>
    </row>
    <row r="31" customFormat="false" ht="23.25" hidden="false" customHeight="true" outlineLevel="0" collapsed="false">
      <c r="A31" s="8" t="s">
        <v>102</v>
      </c>
      <c r="B31" s="8" t="s">
        <v>103</v>
      </c>
      <c r="C31" s="8" t="s">
        <v>405</v>
      </c>
      <c r="D31" s="8" t="s">
        <v>406</v>
      </c>
      <c r="E31" s="8" t="s">
        <v>297</v>
      </c>
      <c r="F31" s="8" t="s">
        <v>407</v>
      </c>
      <c r="G31" s="8" t="s">
        <v>408</v>
      </c>
      <c r="H31" s="10"/>
      <c r="I31" s="10"/>
      <c r="J31" s="11" t="str">
        <f aca="false">IF(OR(H31="",I31="",I31=0),"",MIN(1,H31/I31))</f>
        <v/>
      </c>
    </row>
    <row r="32" customFormat="false" ht="15" hidden="false" customHeight="true" outlineLevel="0" collapsed="false">
      <c r="A32" s="8" t="s">
        <v>102</v>
      </c>
      <c r="B32" s="8" t="s">
        <v>103</v>
      </c>
      <c r="C32" s="8" t="s">
        <v>409</v>
      </c>
      <c r="D32" s="8" t="s">
        <v>410</v>
      </c>
      <c r="E32" s="8" t="s">
        <v>297</v>
      </c>
      <c r="F32" s="8" t="s">
        <v>411</v>
      </c>
      <c r="G32" s="8" t="s">
        <v>412</v>
      </c>
      <c r="H32" s="10"/>
      <c r="I32" s="10"/>
      <c r="J32" s="11" t="str">
        <f aca="false">IF(OR(H32="",I32="",I32=0),"",MIN(1,H32/I32))</f>
        <v/>
      </c>
    </row>
    <row r="33" customFormat="false" ht="15" hidden="false" customHeight="true" outlineLevel="0" collapsed="false">
      <c r="A33" s="8" t="s">
        <v>102</v>
      </c>
      <c r="B33" s="8" t="s">
        <v>103</v>
      </c>
      <c r="C33" s="8" t="s">
        <v>413</v>
      </c>
      <c r="D33" s="8" t="s">
        <v>414</v>
      </c>
      <c r="E33" s="8" t="s">
        <v>297</v>
      </c>
      <c r="F33" s="8" t="s">
        <v>415</v>
      </c>
      <c r="G33" s="8" t="s">
        <v>348</v>
      </c>
      <c r="H33" s="10"/>
      <c r="I33" s="10"/>
      <c r="J33" s="11" t="str">
        <f aca="false">IF(OR(H33="",I33="",I33=0),"",MIN(1,H33/I33))</f>
        <v/>
      </c>
    </row>
    <row r="34" customFormat="false" ht="23.25" hidden="false" customHeight="true" outlineLevel="0" collapsed="false">
      <c r="A34" s="8" t="s">
        <v>102</v>
      </c>
      <c r="B34" s="8" t="s">
        <v>103</v>
      </c>
      <c r="C34" s="8" t="s">
        <v>416</v>
      </c>
      <c r="D34" s="8" t="s">
        <v>417</v>
      </c>
      <c r="E34" s="8" t="s">
        <v>297</v>
      </c>
      <c r="F34" s="8" t="s">
        <v>418</v>
      </c>
      <c r="G34" s="8" t="s">
        <v>419</v>
      </c>
      <c r="H34" s="10"/>
      <c r="I34" s="10"/>
      <c r="J34" s="11" t="str">
        <f aca="false">IF(OR(H34="",I34="",I34=0),"",MIN(1,H34/I34))</f>
        <v/>
      </c>
    </row>
    <row r="35" customFormat="false" ht="23.25" hidden="false" customHeight="true" outlineLevel="0" collapsed="false">
      <c r="A35" s="8" t="s">
        <v>102</v>
      </c>
      <c r="B35" s="8" t="s">
        <v>103</v>
      </c>
      <c r="C35" s="8" t="s">
        <v>420</v>
      </c>
      <c r="D35" s="8" t="s">
        <v>421</v>
      </c>
      <c r="E35" s="8" t="s">
        <v>297</v>
      </c>
      <c r="F35" s="8" t="s">
        <v>422</v>
      </c>
      <c r="G35" s="8" t="s">
        <v>364</v>
      </c>
      <c r="H35" s="10"/>
      <c r="I35" s="10"/>
      <c r="J35" s="11" t="str">
        <f aca="false">IF(OR(H35="",I35="",I35=0),"",MIN(1,H35/I35))</f>
        <v/>
      </c>
    </row>
    <row r="36" customFormat="false" ht="15" hidden="false" customHeight="true" outlineLevel="0" collapsed="false">
      <c r="A36" s="8" t="s">
        <v>102</v>
      </c>
      <c r="B36" s="8" t="s">
        <v>129</v>
      </c>
      <c r="C36" s="8" t="s">
        <v>423</v>
      </c>
      <c r="D36" s="8" t="s">
        <v>424</v>
      </c>
      <c r="E36" s="8" t="s">
        <v>297</v>
      </c>
      <c r="F36" s="8" t="s">
        <v>425</v>
      </c>
      <c r="G36" s="8" t="s">
        <v>426</v>
      </c>
      <c r="H36" s="10"/>
      <c r="I36" s="10"/>
      <c r="J36" s="11" t="str">
        <f aca="false">IF(OR(H36="",I36="",I36=0),"",MIN(1,H36/I36))</f>
        <v/>
      </c>
    </row>
    <row r="37" customFormat="false" ht="15" hidden="false" customHeight="true" outlineLevel="0" collapsed="false">
      <c r="A37" s="8" t="s">
        <v>102</v>
      </c>
      <c r="B37" s="8" t="s">
        <v>129</v>
      </c>
      <c r="C37" s="8" t="s">
        <v>427</v>
      </c>
      <c r="D37" s="8" t="s">
        <v>428</v>
      </c>
      <c r="E37" s="8" t="s">
        <v>297</v>
      </c>
      <c r="F37" s="8" t="s">
        <v>429</v>
      </c>
      <c r="G37" s="8" t="s">
        <v>430</v>
      </c>
      <c r="H37" s="10"/>
      <c r="I37" s="10"/>
      <c r="J37" s="11" t="str">
        <f aca="false">IF(OR(H37="",I37="",I37=0),"",MIN(1,H37/I37))</f>
        <v/>
      </c>
    </row>
    <row r="38" customFormat="false" ht="23.25" hidden="false" customHeight="true" outlineLevel="0" collapsed="false">
      <c r="A38" s="8" t="s">
        <v>102</v>
      </c>
      <c r="B38" s="8" t="s">
        <v>129</v>
      </c>
      <c r="C38" s="8" t="s">
        <v>431</v>
      </c>
      <c r="D38" s="8" t="s">
        <v>432</v>
      </c>
      <c r="E38" s="8" t="s">
        <v>297</v>
      </c>
      <c r="F38" s="8" t="s">
        <v>433</v>
      </c>
      <c r="G38" s="8" t="s">
        <v>434</v>
      </c>
      <c r="H38" s="10"/>
      <c r="I38" s="10"/>
      <c r="J38" s="11" t="str">
        <f aca="false">IF(OR(H38="",I38="",I38=0),"",MIN(1,H38/I38))</f>
        <v/>
      </c>
    </row>
    <row r="39" customFormat="false" ht="23.25" hidden="false" customHeight="true" outlineLevel="0" collapsed="false">
      <c r="A39" s="8" t="s">
        <v>102</v>
      </c>
      <c r="B39" s="8" t="s">
        <v>129</v>
      </c>
      <c r="C39" s="8" t="s">
        <v>435</v>
      </c>
      <c r="D39" s="8" t="s">
        <v>436</v>
      </c>
      <c r="E39" s="8" t="s">
        <v>297</v>
      </c>
      <c r="F39" s="8" t="s">
        <v>437</v>
      </c>
      <c r="G39" s="8" t="s">
        <v>438</v>
      </c>
      <c r="H39" s="10"/>
      <c r="I39" s="10"/>
      <c r="J39" s="11" t="str">
        <f aca="false">IF(OR(H39="",I39="",I39=0),"",MIN(1,H39/I39))</f>
        <v/>
      </c>
    </row>
    <row r="40" customFormat="false" ht="15" hidden="false" customHeight="true" outlineLevel="0" collapsed="false">
      <c r="A40" s="8" t="s">
        <v>102</v>
      </c>
      <c r="B40" s="8" t="s">
        <v>129</v>
      </c>
      <c r="C40" s="8" t="s">
        <v>439</v>
      </c>
      <c r="D40" s="8" t="s">
        <v>440</v>
      </c>
      <c r="E40" s="8" t="s">
        <v>297</v>
      </c>
      <c r="F40" s="8" t="s">
        <v>441</v>
      </c>
      <c r="G40" s="8" t="s">
        <v>430</v>
      </c>
      <c r="H40" s="10"/>
      <c r="I40" s="10"/>
      <c r="J40" s="11" t="str">
        <f aca="false">IF(OR(H40="",I40="",I40=0),"",MIN(1,H40/I40))</f>
        <v/>
      </c>
    </row>
    <row r="41" customFormat="false" ht="23.25" hidden="false" customHeight="true" outlineLevel="0" collapsed="false">
      <c r="A41" s="8" t="s">
        <v>102</v>
      </c>
      <c r="B41" s="8" t="s">
        <v>129</v>
      </c>
      <c r="C41" s="8" t="s">
        <v>442</v>
      </c>
      <c r="D41" s="8" t="s">
        <v>443</v>
      </c>
      <c r="E41" s="8" t="s">
        <v>297</v>
      </c>
      <c r="F41" s="8" t="s">
        <v>444</v>
      </c>
      <c r="G41" s="8" t="s">
        <v>445</v>
      </c>
      <c r="H41" s="10"/>
      <c r="I41" s="10"/>
      <c r="J41" s="11" t="str">
        <f aca="false">IF(OR(H41="",I41="",I41=0),"",MIN(1,H41/I41))</f>
        <v/>
      </c>
    </row>
    <row r="42" customFormat="false" ht="15" hidden="false" customHeight="true" outlineLevel="0" collapsed="false">
      <c r="A42" s="8" t="s">
        <v>102</v>
      </c>
      <c r="B42" s="8" t="s">
        <v>129</v>
      </c>
      <c r="C42" s="8" t="s">
        <v>446</v>
      </c>
      <c r="D42" s="8" t="s">
        <v>447</v>
      </c>
      <c r="E42" s="8" t="s">
        <v>448</v>
      </c>
      <c r="F42" s="8" t="s">
        <v>449</v>
      </c>
      <c r="G42" s="8" t="s">
        <v>450</v>
      </c>
      <c r="H42" s="10"/>
      <c r="I42" s="10"/>
      <c r="J42" s="11" t="str">
        <f aca="false">IF(OR(H42="",I42="",I42=0),"",MIN(1,H42/I42))</f>
        <v/>
      </c>
    </row>
    <row r="43" customFormat="false" ht="15" hidden="false" customHeight="true" outlineLevel="0" collapsed="false">
      <c r="A43" s="8" t="s">
        <v>102</v>
      </c>
      <c r="B43" s="8" t="s">
        <v>129</v>
      </c>
      <c r="C43" s="8" t="s">
        <v>451</v>
      </c>
      <c r="D43" s="8" t="s">
        <v>452</v>
      </c>
      <c r="E43" s="8" t="s">
        <v>448</v>
      </c>
      <c r="F43" s="8" t="s">
        <v>453</v>
      </c>
      <c r="G43" s="8" t="s">
        <v>454</v>
      </c>
      <c r="H43" s="10"/>
      <c r="I43" s="10"/>
      <c r="J43" s="11" t="str">
        <f aca="false">IF(OR(H43="",I43="",I43=0),"",MIN(1,H43/I43))</f>
        <v/>
      </c>
    </row>
    <row r="44" customFormat="false" ht="23.25" hidden="false" customHeight="true" outlineLevel="0" collapsed="false">
      <c r="A44" s="8" t="s">
        <v>102</v>
      </c>
      <c r="B44" s="8" t="s">
        <v>156</v>
      </c>
      <c r="C44" s="8" t="s">
        <v>455</v>
      </c>
      <c r="D44" s="8" t="s">
        <v>456</v>
      </c>
      <c r="E44" s="8" t="s">
        <v>297</v>
      </c>
      <c r="F44" s="8" t="s">
        <v>457</v>
      </c>
      <c r="G44" s="8" t="s">
        <v>430</v>
      </c>
      <c r="H44" s="10"/>
      <c r="I44" s="10"/>
      <c r="J44" s="11" t="str">
        <f aca="false">IF(OR(H44="",I44="",I44=0),"",MIN(1,H44/I44))</f>
        <v/>
      </c>
    </row>
    <row r="45" customFormat="false" ht="23.25" hidden="false" customHeight="true" outlineLevel="0" collapsed="false">
      <c r="A45" s="8" t="s">
        <v>102</v>
      </c>
      <c r="B45" s="8" t="s">
        <v>156</v>
      </c>
      <c r="C45" s="8" t="s">
        <v>458</v>
      </c>
      <c r="D45" s="8" t="s">
        <v>459</v>
      </c>
      <c r="E45" s="8" t="s">
        <v>297</v>
      </c>
      <c r="F45" s="8" t="s">
        <v>460</v>
      </c>
      <c r="G45" s="8" t="s">
        <v>461</v>
      </c>
      <c r="H45" s="10"/>
      <c r="I45" s="10"/>
      <c r="J45" s="11" t="str">
        <f aca="false">IF(OR(H45="",I45="",I45=0),"",MIN(1,H45/I45))</f>
        <v/>
      </c>
    </row>
    <row r="46" customFormat="false" ht="23.25" hidden="false" customHeight="true" outlineLevel="0" collapsed="false">
      <c r="A46" s="8" t="s">
        <v>102</v>
      </c>
      <c r="B46" s="8" t="s">
        <v>156</v>
      </c>
      <c r="C46" s="8" t="s">
        <v>462</v>
      </c>
      <c r="D46" s="8" t="s">
        <v>463</v>
      </c>
      <c r="E46" s="8" t="s">
        <v>297</v>
      </c>
      <c r="F46" s="8" t="s">
        <v>464</v>
      </c>
      <c r="G46" s="8" t="s">
        <v>465</v>
      </c>
      <c r="H46" s="10"/>
      <c r="I46" s="10"/>
      <c r="J46" s="11" t="str">
        <f aca="false">IF(OR(H46="",I46="",I46=0),"",MIN(1,H46/I46))</f>
        <v/>
      </c>
    </row>
    <row r="47" customFormat="false" ht="23.25" hidden="false" customHeight="true" outlineLevel="0" collapsed="false">
      <c r="A47" s="8" t="s">
        <v>102</v>
      </c>
      <c r="B47" s="8" t="s">
        <v>156</v>
      </c>
      <c r="C47" s="8" t="s">
        <v>466</v>
      </c>
      <c r="D47" s="8" t="s">
        <v>467</v>
      </c>
      <c r="E47" s="8" t="s">
        <v>297</v>
      </c>
      <c r="F47" s="8" t="s">
        <v>468</v>
      </c>
      <c r="G47" s="8" t="s">
        <v>469</v>
      </c>
      <c r="H47" s="10"/>
      <c r="I47" s="10"/>
      <c r="J47" s="11" t="str">
        <f aca="false">IF(OR(H47="",I47="",I47=0),"",MIN(1,H47/I47))</f>
        <v/>
      </c>
    </row>
    <row r="48" customFormat="false" ht="23.25" hidden="false" customHeight="true" outlineLevel="0" collapsed="false">
      <c r="A48" s="8" t="s">
        <v>102</v>
      </c>
      <c r="B48" s="8" t="s">
        <v>156</v>
      </c>
      <c r="C48" s="8" t="s">
        <v>470</v>
      </c>
      <c r="D48" s="8" t="s">
        <v>471</v>
      </c>
      <c r="E48" s="8" t="s">
        <v>297</v>
      </c>
      <c r="F48" s="8" t="s">
        <v>472</v>
      </c>
      <c r="G48" s="8" t="s">
        <v>473</v>
      </c>
      <c r="H48" s="10"/>
      <c r="I48" s="10"/>
      <c r="J48" s="11" t="str">
        <f aca="false">IF(OR(H48="",I48="",I48=0),"",MIN(1,H48/I48))</f>
        <v/>
      </c>
    </row>
    <row r="49" customFormat="false" ht="23.25" hidden="false" customHeight="true" outlineLevel="0" collapsed="false">
      <c r="A49" s="8" t="s">
        <v>102</v>
      </c>
      <c r="B49" s="8" t="s">
        <v>156</v>
      </c>
      <c r="C49" s="8" t="s">
        <v>474</v>
      </c>
      <c r="D49" s="8" t="s">
        <v>475</v>
      </c>
      <c r="E49" s="8" t="s">
        <v>297</v>
      </c>
      <c r="F49" s="8" t="s">
        <v>476</v>
      </c>
      <c r="G49" s="8" t="s">
        <v>477</v>
      </c>
      <c r="H49" s="10"/>
      <c r="I49" s="10"/>
      <c r="J49" s="11" t="str">
        <f aca="false">IF(OR(H49="",I49="",I49=0),"",MIN(1,H49/I49))</f>
        <v/>
      </c>
    </row>
    <row r="50" customFormat="false" ht="15" hidden="false" customHeight="true" outlineLevel="0" collapsed="false">
      <c r="A50" s="8" t="s">
        <v>178</v>
      </c>
      <c r="B50" s="8" t="s">
        <v>179</v>
      </c>
      <c r="C50" s="8" t="s">
        <v>478</v>
      </c>
      <c r="D50" s="8" t="s">
        <v>479</v>
      </c>
      <c r="E50" s="8" t="s">
        <v>297</v>
      </c>
      <c r="F50" s="8" t="s">
        <v>480</v>
      </c>
      <c r="G50" s="8" t="s">
        <v>481</v>
      </c>
      <c r="H50" s="10"/>
      <c r="I50" s="10"/>
      <c r="J50" s="11" t="str">
        <f aca="false">IF(OR(H50="",I50="",I50=0),"",MIN(1,H50/I50))</f>
        <v/>
      </c>
    </row>
    <row r="51" customFormat="false" ht="15" hidden="false" customHeight="true" outlineLevel="0" collapsed="false">
      <c r="A51" s="8" t="s">
        <v>178</v>
      </c>
      <c r="B51" s="8" t="s">
        <v>179</v>
      </c>
      <c r="C51" s="8" t="s">
        <v>482</v>
      </c>
      <c r="D51" s="8" t="s">
        <v>483</v>
      </c>
      <c r="E51" s="8" t="s">
        <v>297</v>
      </c>
      <c r="F51" s="8" t="s">
        <v>484</v>
      </c>
      <c r="G51" s="8" t="s">
        <v>485</v>
      </c>
      <c r="H51" s="10"/>
      <c r="I51" s="10"/>
      <c r="J51" s="11" t="str">
        <f aca="false">IF(OR(H51="",I51="",I51=0),"",MIN(1,H51/I51))</f>
        <v/>
      </c>
    </row>
    <row r="52" customFormat="false" ht="15" hidden="false" customHeight="true" outlineLevel="0" collapsed="false">
      <c r="A52" s="8" t="s">
        <v>178</v>
      </c>
      <c r="B52" s="8" t="s">
        <v>179</v>
      </c>
      <c r="C52" s="8" t="s">
        <v>486</v>
      </c>
      <c r="D52" s="8" t="s">
        <v>487</v>
      </c>
      <c r="E52" s="8" t="s">
        <v>297</v>
      </c>
      <c r="F52" s="8" t="s">
        <v>488</v>
      </c>
      <c r="G52" s="8" t="s">
        <v>485</v>
      </c>
      <c r="H52" s="10"/>
      <c r="I52" s="10"/>
      <c r="J52" s="11" t="str">
        <f aca="false">IF(OR(H52="",I52="",I52=0),"",MIN(1,H52/I52))</f>
        <v/>
      </c>
    </row>
    <row r="53" customFormat="false" ht="15" hidden="false" customHeight="true" outlineLevel="0" collapsed="false">
      <c r="A53" s="8" t="s">
        <v>178</v>
      </c>
      <c r="B53" s="8" t="s">
        <v>179</v>
      </c>
      <c r="C53" s="8" t="s">
        <v>489</v>
      </c>
      <c r="D53" s="8" t="s">
        <v>490</v>
      </c>
      <c r="E53" s="8" t="s">
        <v>297</v>
      </c>
      <c r="F53" s="8" t="s">
        <v>491</v>
      </c>
      <c r="G53" s="8" t="s">
        <v>485</v>
      </c>
      <c r="H53" s="10"/>
      <c r="I53" s="10"/>
      <c r="J53" s="11" t="str">
        <f aca="false">IF(OR(H53="",I53="",I53=0),"",MIN(1,H53/I53))</f>
        <v/>
      </c>
    </row>
    <row r="54" customFormat="false" ht="23.25" hidden="false" customHeight="true" outlineLevel="0" collapsed="false">
      <c r="A54" s="8" t="s">
        <v>178</v>
      </c>
      <c r="B54" s="8" t="s">
        <v>179</v>
      </c>
      <c r="C54" s="8" t="s">
        <v>492</v>
      </c>
      <c r="D54" s="8" t="s">
        <v>493</v>
      </c>
      <c r="E54" s="8" t="s">
        <v>297</v>
      </c>
      <c r="F54" s="8" t="s">
        <v>494</v>
      </c>
      <c r="G54" s="8" t="s">
        <v>495</v>
      </c>
      <c r="H54" s="10"/>
      <c r="I54" s="10"/>
      <c r="J54" s="11" t="str">
        <f aca="false">IF(OR(H54="",I54="",I54=0),"",MIN(1,H54/I54))</f>
        <v/>
      </c>
    </row>
    <row r="55" customFormat="false" ht="23.25" hidden="false" customHeight="true" outlineLevel="0" collapsed="false">
      <c r="A55" s="8" t="s">
        <v>178</v>
      </c>
      <c r="B55" s="8" t="s">
        <v>189</v>
      </c>
      <c r="C55" s="8" t="s">
        <v>496</v>
      </c>
      <c r="D55" s="8" t="s">
        <v>497</v>
      </c>
      <c r="E55" s="8" t="s">
        <v>297</v>
      </c>
      <c r="F55" s="8" t="s">
        <v>498</v>
      </c>
      <c r="G55" s="8" t="s">
        <v>499</v>
      </c>
      <c r="H55" s="10"/>
      <c r="I55" s="10"/>
      <c r="J55" s="11" t="str">
        <f aca="false">IF(OR(H55="",I55="",I55=0),"",MIN(1,H55/I55))</f>
        <v/>
      </c>
    </row>
    <row r="56" customFormat="false" ht="15" hidden="false" customHeight="true" outlineLevel="0" collapsed="false">
      <c r="A56" s="8" t="s">
        <v>178</v>
      </c>
      <c r="B56" s="8" t="s">
        <v>189</v>
      </c>
      <c r="C56" s="8" t="s">
        <v>500</v>
      </c>
      <c r="D56" s="8" t="s">
        <v>501</v>
      </c>
      <c r="E56" s="8" t="s">
        <v>297</v>
      </c>
      <c r="F56" s="8" t="s">
        <v>502</v>
      </c>
      <c r="G56" s="8" t="s">
        <v>503</v>
      </c>
      <c r="H56" s="10"/>
      <c r="I56" s="10"/>
      <c r="J56" s="11" t="str">
        <f aca="false">IF(OR(H56="",I56="",I56=0),"",MIN(1,H56/I56))</f>
        <v/>
      </c>
    </row>
    <row r="57" customFormat="false" ht="15" hidden="false" customHeight="true" outlineLevel="0" collapsed="false">
      <c r="A57" s="8" t="s">
        <v>178</v>
      </c>
      <c r="B57" s="8" t="s">
        <v>189</v>
      </c>
      <c r="C57" s="8" t="s">
        <v>504</v>
      </c>
      <c r="D57" s="8" t="s">
        <v>505</v>
      </c>
      <c r="E57" s="8" t="s">
        <v>448</v>
      </c>
      <c r="F57" s="8" t="s">
        <v>506</v>
      </c>
      <c r="G57" s="8" t="s">
        <v>319</v>
      </c>
      <c r="H57" s="10"/>
      <c r="I57" s="10"/>
      <c r="J57" s="11" t="str">
        <f aca="false">IF(OR(H57="",I57="",I57=0),"",MIN(1,H57/I57))</f>
        <v/>
      </c>
    </row>
    <row r="58" customFormat="false" ht="23.25" hidden="false" customHeight="true" outlineLevel="0" collapsed="false">
      <c r="A58" s="8" t="s">
        <v>178</v>
      </c>
      <c r="B58" s="8" t="s">
        <v>189</v>
      </c>
      <c r="C58" s="8" t="s">
        <v>507</v>
      </c>
      <c r="D58" s="8" t="s">
        <v>508</v>
      </c>
      <c r="E58" s="8" t="s">
        <v>448</v>
      </c>
      <c r="F58" s="8" t="s">
        <v>509</v>
      </c>
      <c r="G58" s="8" t="s">
        <v>319</v>
      </c>
      <c r="H58" s="10"/>
      <c r="I58" s="10"/>
      <c r="J58" s="11" t="str">
        <f aca="false">IF(OR(H58="",I58="",I58=0),"",MIN(1,H58/I58))</f>
        <v/>
      </c>
    </row>
    <row r="59" customFormat="false" ht="15" hidden="false" customHeight="true" outlineLevel="0" collapsed="false">
      <c r="A59" s="8" t="s">
        <v>178</v>
      </c>
      <c r="B59" s="8" t="s">
        <v>189</v>
      </c>
      <c r="C59" s="8" t="s">
        <v>510</v>
      </c>
      <c r="D59" s="8" t="s">
        <v>511</v>
      </c>
      <c r="E59" s="8" t="s">
        <v>297</v>
      </c>
      <c r="F59" s="8" t="s">
        <v>512</v>
      </c>
      <c r="G59" s="8" t="s">
        <v>513</v>
      </c>
      <c r="H59" s="10"/>
      <c r="I59" s="10"/>
      <c r="J59" s="11" t="str">
        <f aca="false">IF(OR(H59="",I59="",I59=0),"",MIN(1,H59/I59))</f>
        <v/>
      </c>
    </row>
    <row r="60" customFormat="false" ht="23.25" hidden="false" customHeight="true" outlineLevel="0" collapsed="false">
      <c r="A60" s="8" t="s">
        <v>178</v>
      </c>
      <c r="B60" s="8" t="s">
        <v>212</v>
      </c>
      <c r="C60" s="8" t="s">
        <v>514</v>
      </c>
      <c r="D60" s="8" t="s">
        <v>515</v>
      </c>
      <c r="E60" s="8" t="s">
        <v>297</v>
      </c>
      <c r="F60" s="8" t="s">
        <v>516</v>
      </c>
      <c r="G60" s="8" t="s">
        <v>517</v>
      </c>
      <c r="H60" s="10"/>
      <c r="I60" s="10"/>
      <c r="J60" s="11" t="str">
        <f aca="false">IF(OR(H60="",I60="",I60=0),"",MIN(1,H60/I60))</f>
        <v/>
      </c>
    </row>
    <row r="61" customFormat="false" ht="15" hidden="false" customHeight="true" outlineLevel="0" collapsed="false">
      <c r="A61" s="8" t="s">
        <v>178</v>
      </c>
      <c r="B61" s="8" t="s">
        <v>212</v>
      </c>
      <c r="C61" s="8" t="s">
        <v>518</v>
      </c>
      <c r="D61" s="8" t="s">
        <v>519</v>
      </c>
      <c r="E61" s="8" t="s">
        <v>297</v>
      </c>
      <c r="F61" s="8" t="s">
        <v>520</v>
      </c>
      <c r="G61" s="8" t="s">
        <v>521</v>
      </c>
      <c r="H61" s="10"/>
      <c r="I61" s="10"/>
      <c r="J61" s="11" t="str">
        <f aca="false">IF(OR(H61="",I61="",I61=0),"",MIN(1,H61/I61))</f>
        <v/>
      </c>
    </row>
    <row r="62" customFormat="false" ht="23.25" hidden="false" customHeight="true" outlineLevel="0" collapsed="false">
      <c r="A62" s="8" t="s">
        <v>178</v>
      </c>
      <c r="B62" s="8" t="s">
        <v>212</v>
      </c>
      <c r="C62" s="8" t="s">
        <v>522</v>
      </c>
      <c r="D62" s="8" t="s">
        <v>523</v>
      </c>
      <c r="E62" s="8" t="s">
        <v>297</v>
      </c>
      <c r="F62" s="8" t="s">
        <v>524</v>
      </c>
      <c r="G62" s="8" t="s">
        <v>426</v>
      </c>
      <c r="H62" s="10"/>
      <c r="I62" s="10"/>
      <c r="J62" s="11" t="str">
        <f aca="false">IF(OR(H62="",I62="",I62=0),"",MIN(1,H62/I62))</f>
        <v/>
      </c>
    </row>
    <row r="63" customFormat="false" ht="15" hidden="false" customHeight="true" outlineLevel="0" collapsed="false">
      <c r="A63" s="8" t="s">
        <v>178</v>
      </c>
      <c r="B63" s="8" t="s">
        <v>212</v>
      </c>
      <c r="C63" s="8" t="s">
        <v>525</v>
      </c>
      <c r="D63" s="8" t="s">
        <v>526</v>
      </c>
      <c r="E63" s="8" t="s">
        <v>297</v>
      </c>
      <c r="F63" s="8" t="s">
        <v>527</v>
      </c>
      <c r="G63" s="8" t="s">
        <v>331</v>
      </c>
      <c r="H63" s="10"/>
      <c r="I63" s="10"/>
      <c r="J63" s="11" t="str">
        <f aca="false">IF(OR(H63="",I63="",I63=0),"",MIN(1,H63/I63))</f>
        <v/>
      </c>
    </row>
    <row r="64" customFormat="false" ht="23.25" hidden="false" customHeight="true" outlineLevel="0" collapsed="false">
      <c r="A64" s="8" t="s">
        <v>178</v>
      </c>
      <c r="B64" s="8" t="s">
        <v>212</v>
      </c>
      <c r="C64" s="8" t="s">
        <v>528</v>
      </c>
      <c r="D64" s="8" t="s">
        <v>529</v>
      </c>
      <c r="E64" s="8" t="s">
        <v>297</v>
      </c>
      <c r="F64" s="8" t="s">
        <v>351</v>
      </c>
      <c r="G64" s="8" t="s">
        <v>530</v>
      </c>
      <c r="H64" s="10"/>
      <c r="I64" s="10"/>
      <c r="J64" s="11" t="str">
        <f aca="false">IF(OR(H64="",I64="",I64=0),"",MIN(1,H64/I64))</f>
        <v/>
      </c>
    </row>
    <row r="65" customFormat="false" ht="15" hidden="false" customHeight="true" outlineLevel="0" collapsed="false">
      <c r="A65" s="8" t="s">
        <v>178</v>
      </c>
      <c r="B65" s="8" t="s">
        <v>212</v>
      </c>
      <c r="C65" s="8" t="s">
        <v>531</v>
      </c>
      <c r="D65" s="8" t="s">
        <v>532</v>
      </c>
      <c r="E65" s="8" t="s">
        <v>297</v>
      </c>
      <c r="F65" s="8" t="s">
        <v>533</v>
      </c>
      <c r="G65" s="8" t="s">
        <v>360</v>
      </c>
      <c r="H65" s="10"/>
      <c r="I65" s="10"/>
      <c r="J65" s="11" t="str">
        <f aca="false">IF(OR(H65="",I65="",I65=0),"",MIN(1,H65/I65))</f>
        <v/>
      </c>
    </row>
    <row r="66" customFormat="false" ht="15" hidden="false" customHeight="true" outlineLevel="0" collapsed="false">
      <c r="A66" s="8" t="s">
        <v>178</v>
      </c>
      <c r="B66" s="8" t="s">
        <v>534</v>
      </c>
      <c r="C66" s="8" t="s">
        <v>535</v>
      </c>
      <c r="D66" s="8" t="s">
        <v>536</v>
      </c>
      <c r="E66" s="8" t="s">
        <v>448</v>
      </c>
      <c r="F66" s="8" t="s">
        <v>537</v>
      </c>
      <c r="G66" s="8"/>
      <c r="H66" s="10"/>
      <c r="I66" s="10"/>
      <c r="J66" s="11" t="str">
        <f aca="false">IF(OR(H66="",I66="",I66=0),"",MIN(1,H66/I66))</f>
        <v/>
      </c>
    </row>
    <row r="67" customFormat="false" ht="15" hidden="false" customHeight="true" outlineLevel="0" collapsed="false">
      <c r="A67" s="8" t="s">
        <v>178</v>
      </c>
      <c r="B67" s="8" t="s">
        <v>534</v>
      </c>
      <c r="C67" s="8" t="s">
        <v>538</v>
      </c>
      <c r="D67" s="8" t="s">
        <v>539</v>
      </c>
      <c r="E67" s="8" t="s">
        <v>448</v>
      </c>
      <c r="F67" s="8" t="s">
        <v>540</v>
      </c>
      <c r="G67" s="8"/>
      <c r="H67" s="10"/>
      <c r="I67" s="10"/>
      <c r="J67" s="11" t="str">
        <f aca="false">IF(OR(H67="",I67="",I67=0),"",MIN(1,H67/I67))</f>
        <v/>
      </c>
    </row>
    <row r="68" customFormat="false" ht="15" hidden="false" customHeight="true" outlineLevel="0" collapsed="false">
      <c r="A68" s="8" t="s">
        <v>178</v>
      </c>
      <c r="B68" s="8" t="s">
        <v>534</v>
      </c>
      <c r="C68" s="8" t="s">
        <v>541</v>
      </c>
      <c r="D68" s="8" t="s">
        <v>542</v>
      </c>
      <c r="E68" s="8" t="s">
        <v>448</v>
      </c>
      <c r="F68" s="8" t="s">
        <v>543</v>
      </c>
      <c r="G68" s="8"/>
      <c r="H68" s="10"/>
      <c r="I68" s="10"/>
      <c r="J68" s="11" t="str">
        <f aca="false">IF(OR(H68="",I68="",I68=0),"",MIN(1,H68/I68))</f>
        <v/>
      </c>
    </row>
  </sheetData>
  <autoFilter ref="A1:J68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3" min="2" style="1" width="16"/>
    <col collapsed="false" customWidth="true" hidden="false" outlineLevel="0" max="4" min="4" style="1" width="60"/>
  </cols>
  <sheetData>
    <row r="1" customFormat="false" ht="19.5" hidden="false" customHeight="true" outlineLevel="0" collapsed="false">
      <c r="A1" s="2" t="s">
        <v>544</v>
      </c>
    </row>
    <row r="2" customFormat="false" ht="15" hidden="false" customHeight="true" outlineLevel="0" collapsed="false">
      <c r="A2" s="5" t="s">
        <v>545</v>
      </c>
    </row>
    <row r="4" customFormat="false" ht="15" hidden="false" customHeight="true" outlineLevel="0" collapsed="false">
      <c r="A4" s="6" t="s">
        <v>546</v>
      </c>
    </row>
    <row r="5" customFormat="false" ht="15" hidden="false" customHeight="true" outlineLevel="0" collapsed="false">
      <c r="A5" s="12" t="s">
        <v>28</v>
      </c>
      <c r="B5" s="12" t="s">
        <v>547</v>
      </c>
      <c r="C5" s="12" t="s">
        <v>548</v>
      </c>
      <c r="D5" s="12" t="s">
        <v>549</v>
      </c>
    </row>
    <row r="6" customFormat="false" ht="15" hidden="false" customHeight="true" outlineLevel="0" collapsed="false">
      <c r="A6" s="5" t="s">
        <v>35</v>
      </c>
      <c r="B6" s="13" t="str">
        <f aca="false">IFERROR(AVERAGEIF(Capability!$B$2:$B$94,A6,Capability!$G$2:$G$94),"")</f>
        <v/>
      </c>
      <c r="C6" s="5" t="n">
        <f aca="false">COUNTIFS(Capability!$B$2:$B$94,A6,Capability!$G$2:$G$94,"&lt;&gt;")</f>
        <v>0</v>
      </c>
      <c r="D6" s="5" t="n">
        <f aca="false">COUNTIF(Capability!$B$2:$B$94,A6)</f>
        <v>6</v>
      </c>
    </row>
    <row r="7" customFormat="false" ht="15" hidden="false" customHeight="true" outlineLevel="0" collapsed="false">
      <c r="A7" s="5" t="s">
        <v>49</v>
      </c>
      <c r="B7" s="13" t="str">
        <f aca="false">IFERROR(AVERAGEIF(Capability!$B$2:$B$94,A7,Capability!$G$2:$G$94),"")</f>
        <v/>
      </c>
      <c r="C7" s="5" t="n">
        <f aca="false">COUNTIFS(Capability!$B$2:$B$94,A7,Capability!$G$2:$G$94,"&lt;&gt;")</f>
        <v>0</v>
      </c>
      <c r="D7" s="5" t="n">
        <f aca="false">COUNTIF(Capability!$B$2:$B$94,A7)</f>
        <v>7</v>
      </c>
    </row>
    <row r="8" customFormat="false" ht="15" hidden="false" customHeight="true" outlineLevel="0" collapsed="false">
      <c r="A8" s="5" t="s">
        <v>64</v>
      </c>
      <c r="B8" s="13" t="str">
        <f aca="false">IFERROR(AVERAGEIF(Capability!$B$2:$B$94,A8,Capability!$G$2:$G$94),"")</f>
        <v/>
      </c>
      <c r="C8" s="5" t="n">
        <f aca="false">COUNTIFS(Capability!$B$2:$B$94,A8,Capability!$G$2:$G$94,"&lt;&gt;")</f>
        <v>0</v>
      </c>
      <c r="D8" s="5" t="n">
        <f aca="false">COUNTIF(Capability!$B$2:$B$94,A8)</f>
        <v>9</v>
      </c>
    </row>
    <row r="9" customFormat="false" ht="15" hidden="false" customHeight="true" outlineLevel="0" collapsed="false">
      <c r="A9" s="5" t="s">
        <v>83</v>
      </c>
      <c r="B9" s="13" t="str">
        <f aca="false">IFERROR(AVERAGEIF(Capability!$B$2:$B$94,A9,Capability!$G$2:$G$94),"")</f>
        <v/>
      </c>
      <c r="C9" s="5" t="n">
        <f aca="false">COUNTIFS(Capability!$B$2:$B$94,A9,Capability!$G$2:$G$94,"&lt;&gt;")</f>
        <v>0</v>
      </c>
      <c r="D9" s="5" t="n">
        <f aca="false">COUNTIF(Capability!$B$2:$B$94,A9)</f>
        <v>9</v>
      </c>
    </row>
    <row r="10" customFormat="false" ht="15" hidden="false" customHeight="true" outlineLevel="0" collapsed="false">
      <c r="A10" s="5" t="s">
        <v>103</v>
      </c>
      <c r="B10" s="13" t="str">
        <f aca="false">IFERROR(AVERAGEIF(Capability!$B$2:$B$94,A10,Capability!$G$2:$G$94),"")</f>
        <v/>
      </c>
      <c r="C10" s="5" t="n">
        <f aca="false">COUNTIFS(Capability!$B$2:$B$94,A10,Capability!$G$2:$G$94,"&lt;&gt;")</f>
        <v>0</v>
      </c>
      <c r="D10" s="5" t="n">
        <f aca="false">COUNTIF(Capability!$B$2:$B$94,A10)</f>
        <v>13</v>
      </c>
    </row>
    <row r="11" customFormat="false" ht="15" hidden="false" customHeight="true" outlineLevel="0" collapsed="false">
      <c r="A11" s="5" t="s">
        <v>129</v>
      </c>
      <c r="B11" s="13" t="str">
        <f aca="false">IFERROR(AVERAGEIF(Capability!$B$2:$B$94,A11,Capability!$G$2:$G$94),"")</f>
        <v/>
      </c>
      <c r="C11" s="5" t="n">
        <f aca="false">COUNTIFS(Capability!$B$2:$B$94,A11,Capability!$G$2:$G$94,"&lt;&gt;")</f>
        <v>0</v>
      </c>
      <c r="D11" s="5" t="n">
        <f aca="false">COUNTIF(Capability!$B$2:$B$94,A11)</f>
        <v>13</v>
      </c>
    </row>
    <row r="12" customFormat="false" ht="15" hidden="false" customHeight="true" outlineLevel="0" collapsed="false">
      <c r="A12" s="5" t="s">
        <v>156</v>
      </c>
      <c r="B12" s="13" t="str">
        <f aca="false">IFERROR(AVERAGEIF(Capability!$B$2:$B$94,A12,Capability!$G$2:$G$94),"")</f>
        <v/>
      </c>
      <c r="C12" s="5" t="n">
        <f aca="false">COUNTIFS(Capability!$B$2:$B$94,A12,Capability!$G$2:$G$94,"&lt;&gt;")</f>
        <v>0</v>
      </c>
      <c r="D12" s="5" t="n">
        <f aca="false">COUNTIF(Capability!$B$2:$B$94,A12)</f>
        <v>11</v>
      </c>
    </row>
    <row r="13" customFormat="false" ht="15" hidden="false" customHeight="true" outlineLevel="0" collapsed="false">
      <c r="A13" s="5" t="s">
        <v>179</v>
      </c>
      <c r="B13" s="13" t="str">
        <f aca="false">IFERROR(AVERAGEIF(Capability!$B$2:$B$94,A13,Capability!$G$2:$G$94),"")</f>
        <v/>
      </c>
      <c r="C13" s="5" t="n">
        <f aca="false">COUNTIFS(Capability!$B$2:$B$94,A13,Capability!$G$2:$G$94,"&lt;&gt;")</f>
        <v>0</v>
      </c>
      <c r="D13" s="5" t="n">
        <f aca="false">COUNTIF(Capability!$B$2:$B$94,A13)</f>
        <v>5</v>
      </c>
    </row>
    <row r="14" customFormat="false" ht="15" hidden="false" customHeight="true" outlineLevel="0" collapsed="false">
      <c r="A14" s="5" t="s">
        <v>189</v>
      </c>
      <c r="B14" s="13" t="str">
        <f aca="false">IFERROR(AVERAGEIF(Capability!$B$2:$B$94,A14,Capability!$G$2:$G$94),"")</f>
        <v/>
      </c>
      <c r="C14" s="5" t="n">
        <f aca="false">COUNTIFS(Capability!$B$2:$B$94,A14,Capability!$G$2:$G$94,"&lt;&gt;")</f>
        <v>0</v>
      </c>
      <c r="D14" s="5" t="n">
        <f aca="false">COUNTIF(Capability!$B$2:$B$94,A14)</f>
        <v>11</v>
      </c>
    </row>
    <row r="15" customFormat="false" ht="15" hidden="false" customHeight="true" outlineLevel="0" collapsed="false">
      <c r="A15" s="5" t="s">
        <v>212</v>
      </c>
      <c r="B15" s="13" t="str">
        <f aca="false">IFERROR(AVERAGEIF(Capability!$B$2:$B$94,A15,Capability!$G$2:$G$94),"")</f>
        <v/>
      </c>
      <c r="C15" s="5" t="n">
        <f aca="false">COUNTIFS(Capability!$B$2:$B$94,A15,Capability!$G$2:$G$94,"&lt;&gt;")</f>
        <v>0</v>
      </c>
      <c r="D15" s="5" t="n">
        <f aca="false">COUNTIF(Capability!$B$2:$B$94,A15)</f>
        <v>9</v>
      </c>
    </row>
    <row r="16" customFormat="false" ht="15" hidden="false" customHeight="true" outlineLevel="0" collapsed="false">
      <c r="A16" s="14" t="s">
        <v>550</v>
      </c>
      <c r="B16" s="15" t="str">
        <f aca="false">IFERROR(AVERAGE(B6:B15),"")</f>
        <v/>
      </c>
      <c r="C16" s="14" t="n">
        <f aca="false">SUM(C6:C15)</f>
        <v>0</v>
      </c>
      <c r="D16" s="14" t="n">
        <f aca="false">SUM(D6:D15)</f>
        <v>93</v>
      </c>
    </row>
    <row r="18" customFormat="false" ht="15" hidden="false" customHeight="true" outlineLevel="0" collapsed="false">
      <c r="A18" s="6" t="s">
        <v>551</v>
      </c>
    </row>
    <row r="19" customFormat="false" ht="15" hidden="false" customHeight="true" outlineLevel="0" collapsed="false">
      <c r="A19" s="12" t="s">
        <v>231</v>
      </c>
      <c r="B19" s="12" t="s">
        <v>552</v>
      </c>
      <c r="C19" s="12" t="s">
        <v>549</v>
      </c>
      <c r="D19" s="12" t="s">
        <v>553</v>
      </c>
    </row>
    <row r="20" customFormat="false" ht="15" hidden="false" customHeight="true" outlineLevel="0" collapsed="false">
      <c r="A20" s="5" t="s">
        <v>554</v>
      </c>
      <c r="B20" s="5" t="n">
        <f aca="false">COUNTIFS(Maturity!$A$2:$A$46,1,Maturity!$E$2:$E$46,"Yes")</f>
        <v>0</v>
      </c>
      <c r="C20" s="5" t="n">
        <f aca="false">COUNTIF(Maturity!$A$2:$A$46,1)</f>
        <v>6</v>
      </c>
      <c r="D20" s="5" t="str">
        <f aca="false">IF(B20=C20,"Yes","No")</f>
        <v>No</v>
      </c>
    </row>
    <row r="21" customFormat="false" ht="15" hidden="false" customHeight="true" outlineLevel="0" collapsed="false">
      <c r="A21" s="5" t="s">
        <v>555</v>
      </c>
      <c r="B21" s="5" t="n">
        <f aca="false">COUNTIFS(Maturity!$A$2:$A$46,2,Maturity!$E$2:$E$46,"Yes")</f>
        <v>0</v>
      </c>
      <c r="C21" s="5" t="n">
        <f aca="false">COUNTIF(Maturity!$A$2:$A$46,2)</f>
        <v>10</v>
      </c>
      <c r="D21" s="5" t="str">
        <f aca="false">IF(B21=C21,"Yes","No")</f>
        <v>No</v>
      </c>
    </row>
    <row r="22" customFormat="false" ht="15" hidden="false" customHeight="true" outlineLevel="0" collapsed="false">
      <c r="A22" s="5" t="s">
        <v>556</v>
      </c>
      <c r="B22" s="5" t="n">
        <f aca="false">COUNTIFS(Maturity!$A$2:$A$46,3,Maturity!$E$2:$E$46,"Yes")</f>
        <v>0</v>
      </c>
      <c r="C22" s="5" t="n">
        <f aca="false">COUNTIF(Maturity!$A$2:$A$46,3)</f>
        <v>10</v>
      </c>
      <c r="D22" s="5" t="str">
        <f aca="false">IF(B22=C22,"Yes","No")</f>
        <v>No</v>
      </c>
    </row>
    <row r="23" customFormat="false" ht="15" hidden="false" customHeight="true" outlineLevel="0" collapsed="false">
      <c r="A23" s="5" t="s">
        <v>557</v>
      </c>
      <c r="B23" s="5" t="n">
        <f aca="false">COUNTIFS(Maturity!$A$2:$A$46,4,Maturity!$E$2:$E$46,"Yes")</f>
        <v>0</v>
      </c>
      <c r="C23" s="5" t="n">
        <f aca="false">COUNTIF(Maturity!$A$2:$A$46,4)</f>
        <v>12</v>
      </c>
      <c r="D23" s="5" t="str">
        <f aca="false">IF(B23=C23,"Yes","No")</f>
        <v>No</v>
      </c>
    </row>
    <row r="24" customFormat="false" ht="15" hidden="false" customHeight="true" outlineLevel="0" collapsed="false">
      <c r="A24" s="5" t="s">
        <v>558</v>
      </c>
      <c r="B24" s="5" t="n">
        <f aca="false">COUNTIFS(Maturity!$A$2:$A$46,5,Maturity!$E$2:$E$46,"Yes")</f>
        <v>0</v>
      </c>
      <c r="C24" s="5" t="n">
        <f aca="false">COUNTIF(Maturity!$A$2:$A$46,5)</f>
        <v>7</v>
      </c>
      <c r="D24" s="5" t="str">
        <f aca="false">IF(B24=C24,"Yes","No")</f>
        <v>No</v>
      </c>
    </row>
    <row r="25" customFormat="false" ht="15" hidden="false" customHeight="true" outlineLevel="0" collapsed="false">
      <c r="A25" s="14" t="s">
        <v>559</v>
      </c>
      <c r="B25" s="14" t="n">
        <f aca="false">IF(D20&lt;&gt;"Yes",0,IF(D21&lt;&gt;"Yes",1,IF(D22&lt;&gt;"Yes",2,IF(D23&lt;&gt;"Yes",3,IF(D24&lt;&gt;"Yes",4,5)))))</f>
        <v>0</v>
      </c>
      <c r="D25" s="16" t="s">
        <v>560</v>
      </c>
    </row>
    <row r="27" customFormat="false" ht="15" hidden="false" customHeight="true" outlineLevel="0" collapsed="false">
      <c r="A27" s="6" t="s">
        <v>561</v>
      </c>
    </row>
    <row r="28" customFormat="false" ht="15" hidden="false" customHeight="true" outlineLevel="0" collapsed="false">
      <c r="A28" s="12" t="s">
        <v>562</v>
      </c>
      <c r="B28" s="12" t="s">
        <v>563</v>
      </c>
      <c r="C28" s="12"/>
      <c r="D28" s="12" t="s">
        <v>564</v>
      </c>
    </row>
    <row r="29" customFormat="false" ht="15" hidden="false" customHeight="true" outlineLevel="0" collapsed="false">
      <c r="A29" s="5" t="s">
        <v>565</v>
      </c>
      <c r="B29" s="5" t="n">
        <f aca="false">COUNTIF(Metrics!$J$2:$J$68,"&lt;&gt;")</f>
        <v>67</v>
      </c>
      <c r="D29" s="16" t="s">
        <v>566</v>
      </c>
    </row>
    <row r="30" customFormat="false" ht="15" hidden="false" customHeight="true" outlineLevel="0" collapsed="false">
      <c r="A30" s="5" t="s">
        <v>567</v>
      </c>
      <c r="B30" s="17" t="str">
        <f aca="false">IFERROR(AVERAGEIFS(Metrics!$J$2:$J$68,Metrics!$E$2:$E$68,"Leading",Metrics!$J$2:$J$68,"&lt;&gt;"),"")</f>
        <v/>
      </c>
      <c r="D30" s="16" t="s">
        <v>568</v>
      </c>
    </row>
    <row r="31" customFormat="false" ht="15" hidden="false" customHeight="true" outlineLevel="0" collapsed="false">
      <c r="A31" s="5" t="s">
        <v>569</v>
      </c>
      <c r="B31" s="17" t="str">
        <f aca="false">IFERROR(AVERAGEIFS(Metrics!$J$2:$J$68,Metrics!$E$2:$E$68,"Lagging",Metrics!$J$2:$J$68,"&lt;&gt;"),"")</f>
        <v/>
      </c>
      <c r="D31" s="16" t="s">
        <v>570</v>
      </c>
    </row>
    <row r="32" customFormat="false" ht="15" hidden="false" customHeight="true" outlineLevel="0" collapsed="false">
      <c r="A32" s="5" t="s">
        <v>571</v>
      </c>
      <c r="B32" s="5" t="n">
        <f aca="false">COUNTIFS(Metrics!$J$2:$J$68,"&lt;0.4",Metrics!$J$2:$J$68,"&lt;&gt;")</f>
        <v>0</v>
      </c>
      <c r="D32" s="16" t="s">
        <v>572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Security Operations</cp:category>
  <dcterms:created xsi:type="dcterms:W3CDTF">2026-08-15T00:39:59Z</dcterms:created>
  <dc:creator>Reza Adineh</dc:creator>
  <dc:description>Capability, maturity and metrics assessment for security operations. Version 1.1, August 2026. Creative Commons BY-SA 4.0.</dc:description>
  <cp:keywords>UTIOM security operations maturity capability metrics v1.1</cp:keywords>
  <dc:language>en</dc:language>
  <cp:lastModifiedBy>Reza Adineh</cp:lastModifiedBy>
  <dcterms:modified xsi:type="dcterms:W3CDTF">2026-08-15T00:49:22Z</dcterms:modified>
  <cp:revision>0</cp:revision>
  <dc:subject>Unified Threat-Informed Operations Model v1.1</dc:subject>
  <dc:title>UTIOM Assessment Workbook v1.1</dc:title>
  <cp:version>1.1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